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kudryavcev\Desktop\FEEDS\02-07\"/>
    </mc:Choice>
  </mc:AlternateContent>
  <xr:revisionPtr revIDLastSave="0" documentId="8_{AB23E246-D203-4ABB-B788-E95C0A3F58B9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definedNames>
    <definedName name="_xlnm._FilterDatabase" localSheetId="0" hidden="1">TDSheet!$A$3:$T$104</definedName>
  </definedName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97" i="1" l="1"/>
  <c r="L96" i="1"/>
  <c r="M97" i="1"/>
  <c r="M96" i="1"/>
  <c r="Q92" i="1" l="1"/>
  <c r="Q93" i="1"/>
  <c r="Q94" i="1"/>
  <c r="Q95" i="1"/>
  <c r="L100" i="1"/>
  <c r="O100" i="1" s="1"/>
  <c r="L101" i="1"/>
  <c r="O101" i="1" s="1"/>
  <c r="L102" i="1"/>
  <c r="O102" i="1" s="1"/>
  <c r="L103" i="1"/>
  <c r="O103" i="1" s="1"/>
  <c r="M100" i="1"/>
  <c r="M101" i="1"/>
  <c r="P101" i="1" s="1"/>
  <c r="M102" i="1"/>
  <c r="P102" i="1" s="1"/>
  <c r="M103" i="1"/>
  <c r="P103" i="1" s="1"/>
  <c r="P100" i="1"/>
  <c r="Q100" i="1"/>
  <c r="Q101" i="1"/>
  <c r="Q102" i="1"/>
  <c r="Q103" i="1"/>
  <c r="L99" i="1"/>
  <c r="O99" i="1" s="1"/>
  <c r="M99" i="1"/>
  <c r="P99" i="1" s="1"/>
  <c r="Q99" i="1"/>
  <c r="Q98" i="1"/>
  <c r="L98" i="1"/>
  <c r="O98" i="1" s="1"/>
  <c r="M98" i="1"/>
  <c r="P98" i="1" s="1"/>
  <c r="Q97" i="1" l="1"/>
  <c r="O97" i="1" s="1"/>
  <c r="P97" i="1"/>
  <c r="Q96" i="1"/>
  <c r="O96" i="1" s="1"/>
  <c r="P96" i="1"/>
  <c r="L95" i="1" l="1"/>
  <c r="O95" i="1" s="1"/>
  <c r="M95" i="1"/>
  <c r="P95" i="1" s="1"/>
  <c r="L94" i="1" l="1"/>
  <c r="O94" i="1" s="1"/>
  <c r="M94" i="1"/>
  <c r="P94" i="1" s="1"/>
  <c r="L93" i="1" l="1"/>
  <c r="O93" i="1" s="1"/>
  <c r="M93" i="1"/>
  <c r="P93" i="1" s="1"/>
  <c r="L92" i="1"/>
  <c r="O92" i="1" s="1"/>
  <c r="M92" i="1"/>
  <c r="P92" i="1" s="1"/>
  <c r="L91" i="1" l="1"/>
  <c r="O91" i="1" s="1"/>
  <c r="M91" i="1"/>
  <c r="P91" i="1" s="1"/>
  <c r="Q91" i="1"/>
  <c r="L90" i="1" l="1"/>
  <c r="O90" i="1" s="1"/>
  <c r="M90" i="1"/>
  <c r="P90" i="1" s="1"/>
  <c r="Q90" i="1"/>
  <c r="L89" i="1"/>
  <c r="O89" i="1" s="1"/>
  <c r="M89" i="1"/>
  <c r="P89" i="1" s="1"/>
  <c r="Q89" i="1"/>
  <c r="Q87" i="1" l="1"/>
  <c r="Q86" i="1"/>
  <c r="L87" i="1"/>
  <c r="O87" i="1" s="1"/>
  <c r="L86" i="1"/>
  <c r="O86" i="1" s="1"/>
  <c r="M87" i="1"/>
  <c r="P87" i="1" s="1"/>
  <c r="M86" i="1"/>
  <c r="P86" i="1" s="1"/>
  <c r="Q88" i="1"/>
  <c r="L88" i="1"/>
  <c r="O88" i="1" s="1"/>
  <c r="M88" i="1"/>
  <c r="P88" i="1" s="1"/>
  <c r="L85" i="1" l="1"/>
  <c r="O85" i="1" s="1"/>
  <c r="M85" i="1"/>
  <c r="P85" i="1" s="1"/>
  <c r="Q85" i="1"/>
  <c r="Q84" i="1"/>
  <c r="L84" i="1"/>
  <c r="O84" i="1" s="1"/>
  <c r="M84" i="1"/>
  <c r="P84" i="1" s="1"/>
  <c r="L83" i="1" l="1"/>
  <c r="O83" i="1" s="1"/>
  <c r="M83" i="1"/>
  <c r="P83" i="1" s="1"/>
  <c r="Q83" i="1"/>
  <c r="L82" i="1"/>
  <c r="O82" i="1" s="1"/>
  <c r="M82" i="1"/>
  <c r="P82" i="1" s="1"/>
  <c r="Q82" i="1"/>
  <c r="L81" i="1"/>
  <c r="O81" i="1" s="1"/>
  <c r="M81" i="1"/>
  <c r="P81" i="1" s="1"/>
  <c r="Q81" i="1"/>
  <c r="L80" i="1"/>
  <c r="O80" i="1" s="1"/>
  <c r="M80" i="1"/>
  <c r="P80" i="1" s="1"/>
  <c r="Q80" i="1"/>
  <c r="L79" i="1" l="1"/>
  <c r="O79" i="1" s="1"/>
  <c r="M79" i="1"/>
  <c r="P79" i="1" s="1"/>
  <c r="Q79" i="1"/>
  <c r="L78" i="1"/>
  <c r="O78" i="1" s="1"/>
  <c r="M78" i="1"/>
  <c r="P78" i="1" s="1"/>
  <c r="Q78" i="1"/>
  <c r="L77" i="1"/>
  <c r="O77" i="1" s="1"/>
  <c r="M77" i="1"/>
  <c r="P77" i="1" s="1"/>
  <c r="Q77" i="1"/>
  <c r="L76" i="1"/>
  <c r="O76" i="1" s="1"/>
  <c r="M76" i="1"/>
  <c r="P76" i="1" s="1"/>
  <c r="Q76" i="1"/>
  <c r="L6" i="1" l="1"/>
  <c r="M6" i="1"/>
  <c r="L7" i="1"/>
  <c r="M7" i="1"/>
  <c r="L8" i="1"/>
  <c r="M8" i="1"/>
  <c r="L9" i="1"/>
  <c r="M9" i="1"/>
  <c r="L10" i="1"/>
  <c r="M10" i="1"/>
  <c r="L11" i="1"/>
  <c r="M11" i="1"/>
  <c r="L12" i="1"/>
  <c r="M12" i="1"/>
  <c r="L13" i="1"/>
  <c r="M13" i="1"/>
  <c r="L14" i="1"/>
  <c r="M14" i="1"/>
  <c r="L15" i="1"/>
  <c r="M15" i="1"/>
  <c r="L16" i="1"/>
  <c r="M16" i="1"/>
  <c r="L17" i="1"/>
  <c r="M17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6" i="1"/>
  <c r="M26" i="1"/>
  <c r="L27" i="1"/>
  <c r="M27" i="1"/>
  <c r="L28" i="1"/>
  <c r="M28" i="1"/>
  <c r="L29" i="1"/>
  <c r="M29" i="1"/>
  <c r="L30" i="1"/>
  <c r="M30" i="1"/>
  <c r="L31" i="1"/>
  <c r="M31" i="1"/>
  <c r="L32" i="1"/>
  <c r="M32" i="1"/>
  <c r="L33" i="1"/>
  <c r="M33" i="1"/>
  <c r="L34" i="1"/>
  <c r="M34" i="1"/>
  <c r="L35" i="1"/>
  <c r="M35" i="1"/>
  <c r="L36" i="1"/>
  <c r="M36" i="1"/>
  <c r="L37" i="1"/>
  <c r="M37" i="1"/>
  <c r="L38" i="1"/>
  <c r="M38" i="1"/>
  <c r="L39" i="1"/>
  <c r="M39" i="1"/>
  <c r="L40" i="1"/>
  <c r="M40" i="1"/>
  <c r="L41" i="1"/>
  <c r="M41" i="1"/>
  <c r="L42" i="1"/>
  <c r="M42" i="1"/>
  <c r="L43" i="1"/>
  <c r="M43" i="1"/>
  <c r="L44" i="1"/>
  <c r="M44" i="1"/>
  <c r="L45" i="1"/>
  <c r="M45" i="1"/>
  <c r="L46" i="1"/>
  <c r="M46" i="1"/>
  <c r="L47" i="1"/>
  <c r="M47" i="1"/>
  <c r="L48" i="1"/>
  <c r="M48" i="1"/>
  <c r="L49" i="1"/>
  <c r="M49" i="1"/>
  <c r="L50" i="1"/>
  <c r="M50" i="1"/>
  <c r="L51" i="1"/>
  <c r="M51" i="1"/>
  <c r="L52" i="1"/>
  <c r="M52" i="1"/>
  <c r="L53" i="1"/>
  <c r="M53" i="1"/>
  <c r="L54" i="1"/>
  <c r="M54" i="1"/>
  <c r="L55" i="1"/>
  <c r="M55" i="1"/>
  <c r="L56" i="1"/>
  <c r="M56" i="1"/>
  <c r="L57" i="1"/>
  <c r="M57" i="1"/>
  <c r="L58" i="1"/>
  <c r="M58" i="1"/>
  <c r="L59" i="1"/>
  <c r="M59" i="1"/>
  <c r="L60" i="1"/>
  <c r="M60" i="1"/>
  <c r="L61" i="1"/>
  <c r="M61" i="1"/>
  <c r="L62" i="1"/>
  <c r="M62" i="1"/>
  <c r="L63" i="1"/>
  <c r="M63" i="1"/>
  <c r="L64" i="1"/>
  <c r="M64" i="1"/>
  <c r="L65" i="1"/>
  <c r="M65" i="1"/>
  <c r="L66" i="1"/>
  <c r="M66" i="1"/>
  <c r="L67" i="1"/>
  <c r="M67" i="1"/>
  <c r="L68" i="1"/>
  <c r="M68" i="1"/>
  <c r="L69" i="1"/>
  <c r="M69" i="1"/>
  <c r="L70" i="1"/>
  <c r="M70" i="1"/>
  <c r="L71" i="1"/>
  <c r="M71" i="1"/>
  <c r="L72" i="1"/>
  <c r="M72" i="1"/>
  <c r="L73" i="1"/>
  <c r="M73" i="1"/>
  <c r="L74" i="1"/>
  <c r="M74" i="1"/>
  <c r="L75" i="1"/>
  <c r="M75" i="1"/>
  <c r="Q75" i="1" l="1"/>
  <c r="O75" i="1"/>
  <c r="P75" i="1"/>
  <c r="R6" i="1" l="1"/>
  <c r="O74" i="1" l="1"/>
  <c r="P74" i="1"/>
  <c r="Q74" i="1"/>
  <c r="Q36" i="1" l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O66" i="1"/>
  <c r="P66" i="1"/>
  <c r="P63" i="1"/>
  <c r="O64" i="1"/>
  <c r="O65" i="1"/>
  <c r="O67" i="1"/>
  <c r="O68" i="1"/>
  <c r="O69" i="1"/>
  <c r="P70" i="1"/>
  <c r="O71" i="1"/>
  <c r="O72" i="1"/>
  <c r="O73" i="1"/>
  <c r="R7" i="1"/>
  <c r="P72" i="1" l="1"/>
  <c r="P73" i="1"/>
  <c r="P67" i="1"/>
  <c r="P64" i="1"/>
  <c r="P68" i="1"/>
  <c r="P65" i="1"/>
  <c r="P71" i="1"/>
  <c r="O63" i="1"/>
  <c r="P69" i="1"/>
  <c r="O70" i="1"/>
  <c r="O60" i="1" l="1"/>
  <c r="O61" i="1"/>
  <c r="O62" i="1"/>
  <c r="P60" i="1"/>
  <c r="P61" i="1"/>
  <c r="P62" i="1"/>
  <c r="O59" i="1"/>
  <c r="O58" i="1"/>
  <c r="P59" i="1"/>
  <c r="P58" i="1"/>
  <c r="O57" i="1"/>
  <c r="P57" i="1"/>
  <c r="O56" i="1" l="1"/>
  <c r="P56" i="1"/>
  <c r="O55" i="1" l="1"/>
  <c r="P55" i="1"/>
  <c r="O52" i="1"/>
  <c r="O53" i="1" l="1"/>
  <c r="P53" i="1"/>
  <c r="O50" i="1"/>
  <c r="P50" i="1"/>
  <c r="P52" i="1"/>
  <c r="O51" i="1"/>
  <c r="P51" i="1"/>
  <c r="P54" i="1"/>
  <c r="O54" i="1"/>
  <c r="O49" i="1"/>
  <c r="P49" i="1"/>
  <c r="O48" i="1"/>
  <c r="P48" i="1"/>
  <c r="P47" i="1" l="1"/>
  <c r="O47" i="1"/>
  <c r="O46" i="1" l="1"/>
  <c r="P46" i="1"/>
  <c r="O45" i="1"/>
  <c r="P45" i="1"/>
  <c r="R36" i="1" l="1"/>
  <c r="R37" i="1"/>
  <c r="R38" i="1"/>
  <c r="R39" i="1"/>
  <c r="R40" i="1"/>
  <c r="R41" i="1"/>
  <c r="R42" i="1"/>
  <c r="R43" i="1"/>
  <c r="R44" i="1"/>
  <c r="O44" i="1"/>
  <c r="O43" i="1"/>
  <c r="P44" i="1"/>
  <c r="P43" i="1"/>
  <c r="O40" i="1"/>
  <c r="O39" i="1"/>
  <c r="P40" i="1"/>
  <c r="P39" i="1"/>
  <c r="O36" i="1"/>
  <c r="P36" i="1"/>
  <c r="O35" i="1"/>
  <c r="O27" i="1"/>
  <c r="P35" i="1"/>
  <c r="P27" i="1"/>
  <c r="O38" i="1"/>
  <c r="O37" i="1"/>
  <c r="P38" i="1"/>
  <c r="P37" i="1"/>
  <c r="O41" i="1"/>
  <c r="O42" i="1"/>
  <c r="P41" i="1"/>
  <c r="P42" i="1"/>
  <c r="O34" i="1" l="1"/>
  <c r="O33" i="1"/>
  <c r="O32" i="1"/>
  <c r="O28" i="1"/>
  <c r="O15" i="1"/>
  <c r="O14" i="1"/>
  <c r="O13" i="1"/>
  <c r="P34" i="1"/>
  <c r="P33" i="1"/>
  <c r="P32" i="1"/>
  <c r="P28" i="1"/>
  <c r="P15" i="1"/>
  <c r="P14" i="1"/>
  <c r="P13" i="1"/>
  <c r="O18" i="1"/>
  <c r="O10" i="1"/>
  <c r="O9" i="1"/>
  <c r="O8" i="1"/>
  <c r="P18" i="1"/>
  <c r="P10" i="1"/>
  <c r="P9" i="1"/>
  <c r="P8" i="1"/>
  <c r="O16" i="1"/>
  <c r="O12" i="1"/>
  <c r="O11" i="1"/>
  <c r="P16" i="1"/>
  <c r="P12" i="1"/>
  <c r="P11" i="1"/>
  <c r="Q31" i="1"/>
  <c r="Q30" i="1"/>
  <c r="Q29" i="1"/>
  <c r="Q26" i="1"/>
  <c r="Q25" i="1"/>
  <c r="Q24" i="1"/>
  <c r="Q23" i="1"/>
  <c r="Q22" i="1"/>
  <c r="Q21" i="1"/>
  <c r="Q20" i="1"/>
  <c r="Q19" i="1"/>
  <c r="Q17" i="1"/>
  <c r="Q7" i="1"/>
  <c r="Q6" i="1"/>
  <c r="O31" i="1"/>
  <c r="O30" i="1"/>
  <c r="O29" i="1"/>
  <c r="O26" i="1"/>
  <c r="O25" i="1"/>
  <c r="O24" i="1"/>
  <c r="O23" i="1"/>
  <c r="O22" i="1"/>
  <c r="O21" i="1"/>
  <c r="O20" i="1"/>
  <c r="O19" i="1"/>
  <c r="O17" i="1"/>
  <c r="O7" i="1"/>
  <c r="O6" i="1"/>
  <c r="O104" i="1" s="1"/>
  <c r="O2" i="1" s="1"/>
  <c r="P31" i="1"/>
  <c r="P30" i="1"/>
  <c r="P29" i="1"/>
  <c r="P26" i="1"/>
  <c r="P25" i="1"/>
  <c r="P24" i="1"/>
  <c r="P23" i="1"/>
  <c r="P22" i="1"/>
  <c r="P21" i="1"/>
  <c r="P20" i="1"/>
  <c r="P19" i="1"/>
  <c r="P17" i="1"/>
  <c r="P7" i="1"/>
  <c r="P6" i="1"/>
  <c r="P104" i="1" l="1"/>
  <c r="P2" i="1" s="1"/>
  <c r="Q16" i="1"/>
  <c r="Q12" i="1"/>
  <c r="Q11" i="1"/>
  <c r="Q34" i="1"/>
  <c r="Q33" i="1"/>
  <c r="Q32" i="1"/>
  <c r="Q28" i="1"/>
  <c r="Q15" i="1"/>
  <c r="Q14" i="1"/>
  <c r="Q13" i="1"/>
  <c r="Q18" i="1"/>
  <c r="Q10" i="1"/>
  <c r="Q9" i="1"/>
  <c r="Q8" i="1"/>
  <c r="Q27" i="1"/>
  <c r="Q35" i="1"/>
  <c r="R19" i="1"/>
  <c r="R20" i="1"/>
  <c r="R8" i="1"/>
  <c r="R9" i="1"/>
  <c r="R10" i="1"/>
  <c r="R11" i="1"/>
  <c r="R12" i="1"/>
  <c r="R13" i="1"/>
  <c r="R14" i="1"/>
  <c r="R15" i="1"/>
  <c r="R16" i="1"/>
  <c r="R17" i="1"/>
  <c r="R18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Q104" i="1" l="1"/>
  <c r="Q2" i="1" s="1"/>
</calcChain>
</file>

<file path=xl/sharedStrings.xml><?xml version="1.0" encoding="utf-8"?>
<sst xmlns="http://schemas.openxmlformats.org/spreadsheetml/2006/main" count="662" uniqueCount="319">
  <si>
    <t>Кухонные ножи</t>
  </si>
  <si>
    <t>Hatamoto</t>
  </si>
  <si>
    <t>Да</t>
  </si>
  <si>
    <t>56-57</t>
  </si>
  <si>
    <t>#5000</t>
  </si>
  <si>
    <t>57-58</t>
  </si>
  <si>
    <t>TW-002</t>
  </si>
  <si>
    <t>386x110x26</t>
  </si>
  <si>
    <t>#8000</t>
  </si>
  <si>
    <t>TW-015</t>
  </si>
  <si>
    <t>294x82x22</t>
  </si>
  <si>
    <t>Циркониевая керамика</t>
  </si>
  <si>
    <t>Нет</t>
  </si>
  <si>
    <t>335x70x20</t>
  </si>
  <si>
    <t>375x70x20</t>
  </si>
  <si>
    <t>60-61</t>
  </si>
  <si>
    <t>VG10 + 13 Chrome Stainless Steel</t>
  </si>
  <si>
    <t>#10000</t>
  </si>
  <si>
    <t>58-59</t>
  </si>
  <si>
    <t>365x75x25</t>
  </si>
  <si>
    <t>#9000</t>
  </si>
  <si>
    <t>серрейтор</t>
  </si>
  <si>
    <t>#3000</t>
  </si>
  <si>
    <t>FC-572</t>
  </si>
  <si>
    <t>365x72x26</t>
  </si>
  <si>
    <t>FG-3400</t>
  </si>
  <si>
    <t>370х60х20</t>
  </si>
  <si>
    <t>#1000</t>
  </si>
  <si>
    <t>385x105x30</t>
  </si>
  <si>
    <t>FF-DE105</t>
  </si>
  <si>
    <t>61-62</t>
  </si>
  <si>
    <t>FD-704</t>
  </si>
  <si>
    <t>360x45x25</t>
  </si>
  <si>
    <t>F-806</t>
  </si>
  <si>
    <t>385x70x20</t>
  </si>
  <si>
    <t>TJ-GIFTSET-B</t>
  </si>
  <si>
    <t>385х205х35</t>
  </si>
  <si>
    <t>H1401</t>
  </si>
  <si>
    <t>286x210x22</t>
  </si>
  <si>
    <t>1202-4</t>
  </si>
  <si>
    <t>255x125x20</t>
  </si>
  <si>
    <t>Дерево</t>
  </si>
  <si>
    <t>410х285х20</t>
  </si>
  <si>
    <t>110х110х230</t>
  </si>
  <si>
    <t>PWBS-15D-SLV</t>
  </si>
  <si>
    <t>H024</t>
  </si>
  <si>
    <t>Вилка для мяса Hatamoto H024</t>
  </si>
  <si>
    <t>363x78x26</t>
  </si>
  <si>
    <t>Нержавеющая сталь</t>
  </si>
  <si>
    <t>SH-HM100</t>
  </si>
  <si>
    <t>Ножны для керамического ножа Hatamoto CLASSIC SH-HM100</t>
  </si>
  <si>
    <t>100х25х5</t>
  </si>
  <si>
    <t>SH-HM120</t>
  </si>
  <si>
    <t>Ножны для керамического ножа Hatamoto CLASSIC SH-HM120</t>
  </si>
  <si>
    <t>SH-HM150</t>
  </si>
  <si>
    <t>Ножны для керамического ножа Hatamoto CLASSIC SH-HM150</t>
  </si>
  <si>
    <t>SH-HM160</t>
  </si>
  <si>
    <t>Ножны для керамического ножа Hatamoto CLASSIC SH-HM160</t>
  </si>
  <si>
    <t>ZC-083</t>
  </si>
  <si>
    <t>CD Инструкция по заточке; ZC-083</t>
  </si>
  <si>
    <t>FC-424</t>
  </si>
  <si>
    <t>Кухонные ножницы TOJIRO FC-424</t>
  </si>
  <si>
    <t>255x115x15</t>
  </si>
  <si>
    <t>алмазная</t>
  </si>
  <si>
    <t>керамика</t>
  </si>
  <si>
    <t>HS1091</t>
  </si>
  <si>
    <t>Держатель угла заточки Hatamoto HS1091</t>
  </si>
  <si>
    <t>170х115х20</t>
  </si>
  <si>
    <t>HS1102D</t>
  </si>
  <si>
    <t>240x140x30</t>
  </si>
  <si>
    <t>197x78x37</t>
  </si>
  <si>
    <t>Карбокорунд</t>
  </si>
  <si>
    <t>HT0963</t>
  </si>
  <si>
    <t>Камень Точильный Hatamoto HT0963</t>
  </si>
  <si>
    <t>#240/1000</t>
  </si>
  <si>
    <t>FK-407</t>
  </si>
  <si>
    <t>Точилка TOJIRO FK-407</t>
  </si>
  <si>
    <t>140x70x20</t>
  </si>
  <si>
    <t>FK-408</t>
  </si>
  <si>
    <t>Точилка TOJIRO FK-408</t>
  </si>
  <si>
    <t>145x50x45</t>
  </si>
  <si>
    <t>FK-505</t>
  </si>
  <si>
    <t>Точилка TOJIRO FK-505</t>
  </si>
  <si>
    <t>T-01</t>
  </si>
  <si>
    <t>Набор ручек подарочный в комплекте 4шт (made in Japan)</t>
  </si>
  <si>
    <t>150x50x10</t>
  </si>
  <si>
    <t>Сандаловое дерево, пачули, корица, гвоздика, борнеоловая камфора и специи</t>
  </si>
  <si>
    <t>ЗАКАЗ</t>
  </si>
  <si>
    <t>ЦЕНА</t>
  </si>
  <si>
    <t>от 100 тысяч</t>
  </si>
  <si>
    <t>Розничная цена</t>
  </si>
  <si>
    <t>Исправить кол-во !!!</t>
  </si>
  <si>
    <t>Прайс-лист TOJIRO</t>
  </si>
  <si>
    <t xml:space="preserve">Артикул </t>
  </si>
  <si>
    <t>Характеристика номенклатуры</t>
  </si>
  <si>
    <t>ТОП</t>
  </si>
  <si>
    <t xml:space="preserve">Слои лезвия </t>
  </si>
  <si>
    <t xml:space="preserve">Твердость лезвия (HRC) </t>
  </si>
  <si>
    <t>Размер упаковки, мм.</t>
  </si>
  <si>
    <t>Материал</t>
  </si>
  <si>
    <t>Длина лезвия, см.</t>
  </si>
  <si>
    <t xml:space="preserve">Заточка </t>
  </si>
  <si>
    <t>Вес, кг</t>
  </si>
  <si>
    <t>фото</t>
  </si>
  <si>
    <t>Остаток</t>
  </si>
  <si>
    <t>JH-2000</t>
  </si>
  <si>
    <t>Набор разделочных досок с подставкой Hatamoto JH-2000</t>
  </si>
  <si>
    <t>JH-3000</t>
  </si>
  <si>
    <t>Набор разделочных досок с подставкой Hatamoto JH-3000</t>
  </si>
  <si>
    <t>348x238x30</t>
  </si>
  <si>
    <t>Фото на : WWW.TOJIRO.RU</t>
  </si>
  <si>
    <t>H-345</t>
  </si>
  <si>
    <t>420x235x20</t>
  </si>
  <si>
    <t>FC-1043</t>
  </si>
  <si>
    <t>FC-1042</t>
  </si>
  <si>
    <t>SCPENP</t>
  </si>
  <si>
    <t>M-02</t>
  </si>
  <si>
    <t>Портативный нагреватель древесной стружки Shoyeido 718311</t>
  </si>
  <si>
    <t>Уголь для благовония Shoyeido Himenoka Incense 750111</t>
  </si>
  <si>
    <t>0.113</t>
  </si>
  <si>
    <t>254х127х63,5</t>
  </si>
  <si>
    <t>415x85x25</t>
  </si>
  <si>
    <t>360x80x25</t>
  </si>
  <si>
    <t>375x70x25</t>
  </si>
  <si>
    <t>Кухонный Нож для нарезки слайсер Kanetsugu 7009</t>
  </si>
  <si>
    <t>Cталь DSR1K6</t>
  </si>
  <si>
    <t>420x80x25</t>
  </si>
  <si>
    <t>Кухонный Нож Шеф Kanetsugu 9006</t>
  </si>
  <si>
    <t>Ручка тактическая SCHRADE SCPENP</t>
  </si>
  <si>
    <t>Анодированный алюминий</t>
  </si>
  <si>
    <t>165x25x20</t>
  </si>
  <si>
    <t>250х110х20</t>
  </si>
  <si>
    <t>60х60х76</t>
  </si>
  <si>
    <t>FC-1052</t>
  </si>
  <si>
    <t>400x270x325</t>
  </si>
  <si>
    <t>380х245х305</t>
  </si>
  <si>
    <t>FC-1072</t>
  </si>
  <si>
    <t>H00709</t>
  </si>
  <si>
    <t>Набор ножей Hatamoto из 3 предметов H00709</t>
  </si>
  <si>
    <t>390x193x26</t>
  </si>
  <si>
    <t>Сталь AUS-8</t>
  </si>
  <si>
    <t>315x230x255</t>
  </si>
  <si>
    <t>FC-1051</t>
  </si>
  <si>
    <t>FC-1073</t>
  </si>
  <si>
    <t>410х250х345</t>
  </si>
  <si>
    <t>MD-442303</t>
  </si>
  <si>
    <t>Магнитный держатель для ножей MD-442303</t>
  </si>
  <si>
    <t>410х55х30</t>
  </si>
  <si>
    <t>170х85х50</t>
  </si>
  <si>
    <t>JPS-002</t>
  </si>
  <si>
    <t>Набор ножей Hatamoto из 3 предметов JPS-002</t>
  </si>
  <si>
    <t>396x205x19</t>
  </si>
  <si>
    <t>JPS-003</t>
  </si>
  <si>
    <t>Набор ножей Hatamoto из 4 предметов JPS-003</t>
  </si>
  <si>
    <t>396x250x19</t>
  </si>
  <si>
    <t>WJPS-002</t>
  </si>
  <si>
    <t>Набор ножей Hatamoto из 3 предметов WJPS-002</t>
  </si>
  <si>
    <t>WJPS-003</t>
  </si>
  <si>
    <t>Набор ножей Hatamoto из 4 предметов WJPS-003</t>
  </si>
  <si>
    <t>FC-1041</t>
  </si>
  <si>
    <t>Кухонный Нож Универсальный FUJI CUT FC-1041</t>
  </si>
  <si>
    <t>HT0962</t>
  </si>
  <si>
    <t>HN-M01</t>
  </si>
  <si>
    <t>MS-03</t>
  </si>
  <si>
    <t>MS-00</t>
  </si>
  <si>
    <t>ME-01</t>
  </si>
  <si>
    <t>Набор благовония Shoyeido Himenoka 241001</t>
  </si>
  <si>
    <t>Камень Точильный Hatamoto HT0962</t>
  </si>
  <si>
    <t>Ортопедический коврик для ног Hatamoto M 450x950mm</t>
  </si>
  <si>
    <t>Сувенир Fukuro Сова 5 см, ручная работа, желтая (made in Japan)</t>
  </si>
  <si>
    <t>Сувенир копилка Fukuro Сова, ручная работа, фаянс (made in Japan)</t>
  </si>
  <si>
    <t>Сувенир копилка Тануки Енот, 10см, коричневый, ручная работа (made in Japan)</t>
  </si>
  <si>
    <t>PVC (non-tocxic)</t>
  </si>
  <si>
    <t>#600/2000</t>
  </si>
  <si>
    <t>71x71x71</t>
  </si>
  <si>
    <t>450х130х130</t>
  </si>
  <si>
    <t>150x90x125</t>
  </si>
  <si>
    <t>93х93х112</t>
  </si>
  <si>
    <t>D2</t>
  </si>
  <si>
    <t>FC-1621</t>
  </si>
  <si>
    <t>FF-UT150</t>
  </si>
  <si>
    <t>TJ-GIFTSET-A</t>
  </si>
  <si>
    <t>HFK-2462</t>
  </si>
  <si>
    <t>M-03</t>
  </si>
  <si>
    <t>M-01</t>
  </si>
  <si>
    <t>MN-02</t>
  </si>
  <si>
    <t>Кухонный Нож Шеф Hatamoto TW-002</t>
  </si>
  <si>
    <t>Кухонный Нож Универсальный Hatamoto TW-015</t>
  </si>
  <si>
    <t>Кухонный Нож Шеф Kanetsugu 2004</t>
  </si>
  <si>
    <t>Кухонный Нож для нарезки Слайсер Kanetsugu 2006</t>
  </si>
  <si>
    <t>Кухонный Нож Накири Kanetsugu 2007</t>
  </si>
  <si>
    <t>Кухонный Нож Деба FUJI CUT FC-572</t>
  </si>
  <si>
    <t>Кухонный нож FUJI CUT FG-3400</t>
  </si>
  <si>
    <t>Кухонный Нож Деба мини TOJIRO FF-DE105</t>
  </si>
  <si>
    <t>Кухонный Нож для нарезки слайсер TOJIRO FD-704</t>
  </si>
  <si>
    <t>Кухонный Нож для нарезки слайсер TOJIRO F-806</t>
  </si>
  <si>
    <t>Набор ножей FUJI CUT TJ-GIFTSET-B</t>
  </si>
  <si>
    <t>Набор ножей для стейков Hatamoto H1401</t>
  </si>
  <si>
    <t>Набор Кухонных Ножей для стейков Hatamoto 1202-4</t>
  </si>
  <si>
    <t>Подставка для Ножей HATAMOTO PWBS-15D-SLV</t>
  </si>
  <si>
    <t>Точилка для ножей Hatamoto HS1102D</t>
  </si>
  <si>
    <t>Разделочная доска Tojiro H-345</t>
  </si>
  <si>
    <t>Кухонный Нож для нарезки слайсер FUJI CUT FC-1043</t>
  </si>
  <si>
    <t>Кухонный Нож Обвалочный FUJI CUT FC-1042</t>
  </si>
  <si>
    <t>Палочки набор для еды Flower (made in Japan)</t>
  </si>
  <si>
    <t>Кухонный Нож Японский Накири FUJI CUT FC-1052</t>
  </si>
  <si>
    <t>Кухонный Нож Деба FUJI CUT FC-1072</t>
  </si>
  <si>
    <t>Кухонный Нож Японский Шеф Сантоку FUJI CUT FC-1051</t>
  </si>
  <si>
    <t>Кухонный Нож Деба FUJI CUT FC-1073</t>
  </si>
  <si>
    <t>Кухонный Нож Японский Шеф Сантоку FUJI CUTLERY FC-1621</t>
  </si>
  <si>
    <t>Кухонный Нож Японский Шеф Сантоку Kanetsugu 9003</t>
  </si>
  <si>
    <t>Кухонный Нож Овощной Kanetsugu 2000</t>
  </si>
  <si>
    <t>Кухонный нож Шеф Kanetsugu 2005</t>
  </si>
  <si>
    <t>Кухонный Нож Японский Шеф Сантоку Kanetsugu 2003</t>
  </si>
  <si>
    <t>Кухонный Нож Универсальный TOJIRO FF-UT150</t>
  </si>
  <si>
    <t>Набор ножей FUJI CUT TJ-GIFTSET-A</t>
  </si>
  <si>
    <t>Нож складной Hatamoto HFK-2462</t>
  </si>
  <si>
    <t>Палочки набор для еды Landscape (made in Japan)</t>
  </si>
  <si>
    <t>Палочки набор для еды Momijikawa (made in Japan)</t>
  </si>
  <si>
    <t>Сувенир копилка Манэки Кот 10 см, ручная работа, белая (made in Japan)</t>
  </si>
  <si>
    <t>Сталь AUS-8/SUS410</t>
  </si>
  <si>
    <t>Сталь Mo-V (легированная нержавеющая сталь)</t>
  </si>
  <si>
    <t>Нержавеющая сталь и пластик</t>
  </si>
  <si>
    <t>#2000</t>
  </si>
  <si>
    <t>0.230</t>
  </si>
  <si>
    <t>305x60x20</t>
  </si>
  <si>
    <t>355х70х20</t>
  </si>
  <si>
    <t>385х155х35</t>
  </si>
  <si>
    <t>248x65</t>
  </si>
  <si>
    <t>HD-1230C</t>
  </si>
  <si>
    <t>Мусат Hatamoto HD-1230C</t>
  </si>
  <si>
    <t>410х90х37</t>
  </si>
  <si>
    <t>Термопластичный полиуретан</t>
  </si>
  <si>
    <t>Разделочная доска Hatamoto JH-341LG</t>
  </si>
  <si>
    <t>JH-341LG</t>
  </si>
  <si>
    <t>345x237x2.5</t>
  </si>
  <si>
    <t>HVT-002</t>
  </si>
  <si>
    <t>HVT-003B</t>
  </si>
  <si>
    <t>HVT-009</t>
  </si>
  <si>
    <t>HVT-015</t>
  </si>
  <si>
    <t>Кухонный Нож Шеф Hatamoto HVT-002</t>
  </si>
  <si>
    <t>370х100х30</t>
  </si>
  <si>
    <t>Кухонный Нож Японский Шеф Сантоку Hatamoto HVT-003B</t>
  </si>
  <si>
    <t>0.410</t>
  </si>
  <si>
    <t>370x97x30</t>
  </si>
  <si>
    <t>Кухонный Нож Хлебный Hatamoto HVT-009</t>
  </si>
  <si>
    <t>Кухонный Нож Универсальный Hatamoto HVT-015</t>
  </si>
  <si>
    <t>290x75x25</t>
  </si>
  <si>
    <t>Кухонный Нож Шеф TOJIRO FF-CH160</t>
  </si>
  <si>
    <t>FF-CH160</t>
  </si>
  <si>
    <t>FF-CH180</t>
  </si>
  <si>
    <t>Кухонный Нож Шеф TOJIRO FF-CH180</t>
  </si>
  <si>
    <t>Кухонный Нож Сантоку TOJIRO FF-SA180</t>
  </si>
  <si>
    <t>FF-SA180</t>
  </si>
  <si>
    <t xml:space="preserve"> </t>
  </si>
  <si>
    <t>Кухонный Японский Нож Янагиба FUJI CUT FC-575</t>
  </si>
  <si>
    <t>FC-575</t>
  </si>
  <si>
    <t>Stainless steel</t>
  </si>
  <si>
    <t>445x50x22</t>
  </si>
  <si>
    <t>Кухонный Нож Универсальный Kanetsugu 2001</t>
  </si>
  <si>
    <t>Кухонный Нож Универсальный Kanetsugu 2002</t>
  </si>
  <si>
    <t>JH-141BG</t>
  </si>
  <si>
    <t>JH-141G</t>
  </si>
  <si>
    <t>JH-341DG</t>
  </si>
  <si>
    <t>Разделочная доска Hatamoto JH-341DG</t>
  </si>
  <si>
    <t>Разделочная доска Hatamoto JH-141BG</t>
  </si>
  <si>
    <t>Разделочная доска Hatamoto JH-141G</t>
  </si>
  <si>
    <t>EDS-1198</t>
  </si>
  <si>
    <t>Точилка для ножей Hatamoto EDS-1198</t>
  </si>
  <si>
    <t>320х155х140</t>
  </si>
  <si>
    <t>EDS-H198</t>
  </si>
  <si>
    <t>Точилка для ножей Hatamoto EDS-H198</t>
  </si>
  <si>
    <t>240х145х130</t>
  </si>
  <si>
    <t>ML-0930</t>
  </si>
  <si>
    <t>Пинцет для костей Hatamoto ML-0930</t>
  </si>
  <si>
    <t>SUS-430</t>
  </si>
  <si>
    <t>210х85х30</t>
  </si>
  <si>
    <t>JH-141DG</t>
  </si>
  <si>
    <t>JH-800</t>
  </si>
  <si>
    <t>Разделочная доска Hatamoto JH-141DG</t>
  </si>
  <si>
    <t>Набор разделочных досок Hatamoto JH-800</t>
  </si>
  <si>
    <t>HVT-020</t>
  </si>
  <si>
    <t>Кухонный Нож Универсальный овощной Hatamoto Kaizen HVT-020</t>
  </si>
  <si>
    <t>270x75x25</t>
  </si>
  <si>
    <t>HN-HH190</t>
  </si>
  <si>
    <t>Кухонный Нож топорик Hatamoto Home HN-HH190</t>
  </si>
  <si>
    <t>Сталь Sus420J2</t>
  </si>
  <si>
    <t>310x110x30</t>
  </si>
  <si>
    <t>ED-003B</t>
  </si>
  <si>
    <t>Нож сантоку Hatamoto Edge ED-003B</t>
  </si>
  <si>
    <t>Сталь VG-10</t>
  </si>
  <si>
    <t>370х85х35</t>
  </si>
  <si>
    <t>ED-015</t>
  </si>
  <si>
    <t>Универсальный нож Hatamoto Edge ED-015</t>
  </si>
  <si>
    <t>310х75х30</t>
  </si>
  <si>
    <t>50 - 100 тысяч</t>
  </si>
  <si>
    <t>HFK-2435</t>
  </si>
  <si>
    <t>HFK-2436</t>
  </si>
  <si>
    <t>HFK-2437</t>
  </si>
  <si>
    <t>HFK-2442</t>
  </si>
  <si>
    <t>HFK-2459</t>
  </si>
  <si>
    <t>HFK-2464</t>
  </si>
  <si>
    <t>Складной нож Hatamoto HFK-2435</t>
  </si>
  <si>
    <t>Порошковая сталь ASP30</t>
  </si>
  <si>
    <t>Складной нож Hatamoto HFK-2436</t>
  </si>
  <si>
    <t>Складной нож Hatamoto HFK-2437</t>
  </si>
  <si>
    <t>Складной нож Hatamoto HFK-2442</t>
  </si>
  <si>
    <t>Складной нож Hatamoto HFK-2459</t>
  </si>
  <si>
    <t>Складной нож Hatamoto HFK-2464</t>
  </si>
  <si>
    <t>Сталь D2</t>
  </si>
  <si>
    <t>01.07.2026 г.</t>
  </si>
  <si>
    <t>JPC-001</t>
  </si>
  <si>
    <t>Кухонный Нож Универсальный Hatamoto JPC-01</t>
  </si>
  <si>
    <t>JPC-004</t>
  </si>
  <si>
    <t>Кухонный Нож Шеф Hatamoto JPC-004</t>
  </si>
  <si>
    <t>JPC-002</t>
  </si>
  <si>
    <t>Кухонный Нож Японский Шеф Сантоку Hatamoto JPC-002</t>
  </si>
  <si>
    <t>JPC-003</t>
  </si>
  <si>
    <t>Кухонный Нож Хлебный  Hatamoto JPC-003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</si>
</sst>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;[Red]\-0"/>
    <numFmt numFmtId="165" formatCode="#,##0.00_ ;[Red]\-#,##0.00\ "/>
    <numFmt numFmtId="166" formatCode="0.0"/>
    <numFmt numFmtId="167" formatCode="0.000_ ;[Red]\-0.000\ "/>
    <numFmt numFmtId="168" formatCode="0.000"/>
  </numFmts>
  <fonts count="22" x14ac:knownFonts="1">
    <font>
      <sz val="8"/>
      <name val="Arial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i/>
      <sz val="25"/>
      <name val="Arial"/>
      <family val="2"/>
      <charset val="204"/>
    </font>
    <font>
      <b/>
      <i/>
      <sz val="25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i/>
      <sz val="9"/>
      <color rgb="FFFF0000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14"/>
      <color indexed="10"/>
      <name val="Arial"/>
      <family val="2"/>
      <charset val="204"/>
    </font>
    <font>
      <b/>
      <sz val="12"/>
      <name val="Arial"/>
      <family val="2"/>
      <charset val="204"/>
    </font>
    <font>
      <b/>
      <sz val="25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4B4B4"/>
      </patternFill>
    </fill>
    <fill>
      <patternFill patternType="solid">
        <fgColor rgb="FFC3C3C3"/>
      </patternFill>
    </fill>
    <fill>
      <patternFill patternType="solid">
        <fgColor rgb="FFD2D2D2"/>
      </patternFill>
    </fill>
    <fill>
      <patternFill patternType="solid">
        <fgColor indexed="13"/>
        <bgColor indexed="64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5">
    <xf numFmtId="0" fontId="0" fillId="0" borderId="0" xfId="0"/>
    <xf numFmtId="0" fontId="0" fillId="0" borderId="0" xfId="0" applyAlignment="1">
      <alignment horizontal="left"/>
    </xf>
    <xf numFmtId="0" fontId="4" fillId="0" borderId="0" xfId="0" applyNumberFormat="1" applyFont="1" applyAlignment="1">
      <alignment horizontal="left" vertical="top"/>
    </xf>
    <xf numFmtId="4" fontId="4" fillId="0" borderId="0" xfId="0" applyNumberFormat="1" applyFont="1" applyAlignment="1">
      <alignment horizontal="left" vertical="top"/>
    </xf>
    <xf numFmtId="0" fontId="0" fillId="0" borderId="0" xfId="0" applyAlignment="1"/>
    <xf numFmtId="0" fontId="6" fillId="0" borderId="0" xfId="0" applyFont="1" applyAlignment="1"/>
    <xf numFmtId="4" fontId="8" fillId="5" borderId="5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0" xfId="0" applyNumberFormat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3" fontId="11" fillId="2" borderId="8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12" fillId="0" borderId="0" xfId="0" applyFont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left" vertical="center"/>
    </xf>
    <xf numFmtId="0" fontId="3" fillId="3" borderId="8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3" borderId="8" xfId="0" applyFont="1" applyFill="1" applyBorder="1" applyAlignment="1">
      <alignment horizontal="center" vertical="center" wrapText="1"/>
    </xf>
    <xf numFmtId="0" fontId="16" fillId="0" borderId="0" xfId="0" applyNumberFormat="1" applyFont="1" applyAlignment="1">
      <alignment horizontal="center" vertical="center"/>
    </xf>
    <xf numFmtId="0" fontId="13" fillId="3" borderId="8" xfId="0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left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4" fontId="2" fillId="3" borderId="20" xfId="0" applyNumberFormat="1" applyFont="1" applyFill="1" applyBorder="1" applyAlignment="1">
      <alignment horizontal="center" vertical="center" wrapText="1"/>
    </xf>
    <xf numFmtId="3" fontId="11" fillId="3" borderId="20" xfId="0" applyNumberFormat="1" applyFont="1" applyFill="1" applyBorder="1" applyAlignment="1">
      <alignment horizontal="center" vertical="center" wrapText="1"/>
    </xf>
    <xf numFmtId="0" fontId="0" fillId="0" borderId="21" xfId="0" applyBorder="1"/>
    <xf numFmtId="1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4" fontId="1" fillId="0" borderId="17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22" xfId="0" applyNumberFormat="1" applyFont="1" applyBorder="1" applyAlignment="1">
      <alignment horizontal="center" vertical="center" wrapText="1"/>
    </xf>
    <xf numFmtId="1" fontId="10" fillId="0" borderId="0" xfId="0" applyNumberFormat="1" applyFont="1" applyAlignment="1">
      <alignment horizontal="center" vertical="center"/>
    </xf>
    <xf numFmtId="1" fontId="10" fillId="3" borderId="8" xfId="0" applyNumberFormat="1" applyFont="1" applyFill="1" applyBorder="1" applyAlignment="1">
      <alignment horizontal="center" vertical="center"/>
    </xf>
    <xf numFmtId="1" fontId="10" fillId="4" borderId="2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0" fontId="10" fillId="5" borderId="4" xfId="0" applyNumberFormat="1" applyFont="1" applyFill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/>
    </xf>
    <xf numFmtId="1" fontId="10" fillId="0" borderId="20" xfId="0" applyNumberFormat="1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165" fontId="12" fillId="0" borderId="10" xfId="0" applyNumberFormat="1" applyFont="1" applyFill="1" applyBorder="1" applyAlignment="1">
      <alignment horizontal="center" vertical="center" wrapText="1"/>
    </xf>
    <xf numFmtId="4" fontId="12" fillId="0" borderId="11" xfId="0" applyNumberFormat="1" applyFont="1" applyFill="1" applyBorder="1" applyAlignment="1">
      <alignment horizontal="center" vertical="center" wrapText="1"/>
    </xf>
    <xf numFmtId="3" fontId="10" fillId="0" borderId="14" xfId="0" applyNumberFormat="1" applyFont="1" applyFill="1" applyBorder="1" applyAlignment="1">
      <alignment horizontal="center" vertical="center" wrapText="1"/>
    </xf>
    <xf numFmtId="1" fontId="10" fillId="0" borderId="14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0" fontId="0" fillId="0" borderId="0" xfId="0" applyFill="1"/>
    <xf numFmtId="0" fontId="10" fillId="0" borderId="14" xfId="0" applyFont="1" applyFill="1" applyBorder="1" applyAlignment="1">
      <alignment horizontal="center" vertical="center"/>
    </xf>
    <xf numFmtId="4" fontId="0" fillId="0" borderId="12" xfId="0" applyNumberForma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8" fillId="0" borderId="30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4" fontId="0" fillId="0" borderId="11" xfId="0" applyNumberFormat="1" applyFill="1" applyBorder="1" applyAlignment="1">
      <alignment horizontal="center" vertical="center"/>
    </xf>
    <xf numFmtId="3" fontId="10" fillId="0" borderId="11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12" fillId="0" borderId="12" xfId="0" applyFont="1" applyFill="1" applyBorder="1" applyAlignment="1">
      <alignment horizontal="left" vertical="center" wrapText="1"/>
    </xf>
    <xf numFmtId="0" fontId="12" fillId="0" borderId="30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 wrapText="1"/>
    </xf>
    <xf numFmtId="4" fontId="0" fillId="0" borderId="30" xfId="0" applyNumberFormat="1" applyFill="1" applyBorder="1" applyAlignment="1">
      <alignment horizontal="center" vertical="center"/>
    </xf>
    <xf numFmtId="3" fontId="10" fillId="0" borderId="30" xfId="0" applyNumberFormat="1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7" fillId="0" borderId="28" xfId="0" applyFont="1" applyFill="1" applyBorder="1" applyAlignment="1">
      <alignment horizontal="center" vertical="center"/>
    </xf>
    <xf numFmtId="166" fontId="4" fillId="0" borderId="0" xfId="0" applyNumberFormat="1" applyFont="1" applyAlignment="1">
      <alignment horizontal="center" vertical="center" wrapText="1"/>
    </xf>
    <xf numFmtId="166" fontId="1" fillId="0" borderId="17" xfId="0" applyNumberFormat="1" applyFont="1" applyBorder="1" applyAlignment="1">
      <alignment horizontal="center" vertical="center" wrapText="1"/>
    </xf>
    <xf numFmtId="166" fontId="2" fillId="3" borderId="8" xfId="0" applyNumberFormat="1" applyFont="1" applyFill="1" applyBorder="1" applyAlignment="1">
      <alignment horizontal="center" vertical="center" wrapText="1"/>
    </xf>
    <xf numFmtId="166" fontId="2" fillId="4" borderId="20" xfId="0" applyNumberFormat="1" applyFont="1" applyFill="1" applyBorder="1" applyAlignment="1">
      <alignment horizontal="center" vertical="center" wrapText="1"/>
    </xf>
    <xf numFmtId="166" fontId="0" fillId="0" borderId="0" xfId="0" applyNumberFormat="1" applyAlignment="1">
      <alignment horizontal="center" vertical="center"/>
    </xf>
    <xf numFmtId="2" fontId="0" fillId="0" borderId="0" xfId="0" applyNumberFormat="1" applyAlignment="1"/>
    <xf numFmtId="2" fontId="1" fillId="0" borderId="18" xfId="0" applyNumberFormat="1" applyFont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0" fontId="0" fillId="0" borderId="20" xfId="0" applyFill="1" applyBorder="1" applyAlignment="1">
      <alignment horizontal="left" vertical="center" wrapText="1"/>
    </xf>
    <xf numFmtId="0" fontId="0" fillId="0" borderId="20" xfId="0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left" vertical="center"/>
    </xf>
    <xf numFmtId="166" fontId="0" fillId="0" borderId="11" xfId="0" applyNumberForma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/>
    </xf>
    <xf numFmtId="4" fontId="0" fillId="0" borderId="11" xfId="0" applyNumberFormat="1" applyFill="1" applyBorder="1" applyAlignment="1">
      <alignment horizontal="center" vertical="center" wrapText="1"/>
    </xf>
    <xf numFmtId="164" fontId="0" fillId="0" borderId="11" xfId="0" applyNumberForma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left" vertical="center"/>
    </xf>
    <xf numFmtId="0" fontId="12" fillId="0" borderId="20" xfId="0" applyFont="1" applyFill="1" applyBorder="1" applyAlignment="1">
      <alignment horizontal="center" vertical="center" wrapText="1"/>
    </xf>
    <xf numFmtId="164" fontId="0" fillId="0" borderId="20" xfId="0" applyNumberForma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/>
    </xf>
    <xf numFmtId="166" fontId="0" fillId="0" borderId="20" xfId="0" applyNumberForma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4" fontId="0" fillId="0" borderId="20" xfId="0" applyNumberFormat="1" applyFill="1" applyBorder="1" applyAlignment="1">
      <alignment horizontal="center" vertical="center"/>
    </xf>
    <xf numFmtId="4" fontId="0" fillId="0" borderId="20" xfId="0" applyNumberFormat="1" applyFill="1" applyBorder="1" applyAlignment="1">
      <alignment horizontal="center" vertical="center" wrapText="1"/>
    </xf>
    <xf numFmtId="3" fontId="10" fillId="0" borderId="20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1" fontId="10" fillId="0" borderId="24" xfId="0" applyNumberFormat="1" applyFont="1" applyFill="1" applyBorder="1" applyAlignment="1">
      <alignment horizontal="center" vertical="center"/>
    </xf>
    <xf numFmtId="164" fontId="0" fillId="0" borderId="23" xfId="0" applyNumberFormat="1" applyFill="1" applyBorder="1" applyAlignment="1">
      <alignment horizontal="center" vertical="center" wrapText="1"/>
    </xf>
    <xf numFmtId="166" fontId="0" fillId="0" borderId="11" xfId="0" applyNumberFormat="1" applyFill="1" applyBorder="1" applyAlignment="1">
      <alignment horizontal="center" vertical="center" wrapText="1"/>
    </xf>
    <xf numFmtId="167" fontId="0" fillId="0" borderId="12" xfId="0" applyNumberFormat="1" applyFill="1" applyBorder="1" applyAlignment="1">
      <alignment horizontal="center" vertical="center" wrapText="1"/>
    </xf>
    <xf numFmtId="2" fontId="13" fillId="0" borderId="25" xfId="0" applyNumberFormat="1" applyFont="1" applyFill="1" applyBorder="1" applyAlignment="1">
      <alignment horizontal="center" vertical="center" wrapText="1"/>
    </xf>
    <xf numFmtId="4" fontId="0" fillId="0" borderId="23" xfId="0" applyNumberForma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4" fontId="0" fillId="0" borderId="27" xfId="0" applyNumberFormat="1" applyFill="1" applyBorder="1" applyAlignment="1">
      <alignment horizontal="center" vertical="center"/>
    </xf>
    <xf numFmtId="3" fontId="10" fillId="0" borderId="29" xfId="0" applyNumberFormat="1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3" fontId="10" fillId="0" borderId="31" xfId="0" applyNumberFormat="1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/>
    </xf>
    <xf numFmtId="164" fontId="18" fillId="0" borderId="30" xfId="0" applyNumberFormat="1" applyFont="1" applyFill="1" applyBorder="1" applyAlignment="1">
      <alignment horizontal="center" vertical="center" wrapText="1"/>
    </xf>
    <xf numFmtId="0" fontId="18" fillId="0" borderId="30" xfId="0" applyFont="1" applyFill="1" applyBorder="1" applyAlignment="1">
      <alignment horizontal="center" vertical="top" wrapText="1"/>
    </xf>
    <xf numFmtId="0" fontId="18" fillId="0" borderId="30" xfId="0" applyFont="1" applyFill="1" applyBorder="1" applyAlignment="1">
      <alignment horizontal="center" vertical="center"/>
    </xf>
    <xf numFmtId="164" fontId="18" fillId="0" borderId="30" xfId="0" applyNumberFormat="1" applyFont="1" applyFill="1" applyBorder="1" applyAlignment="1">
      <alignment horizontal="center" vertical="top" wrapText="1"/>
    </xf>
    <xf numFmtId="166" fontId="0" fillId="0" borderId="20" xfId="0" applyNumberForma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top" wrapText="1"/>
    </xf>
    <xf numFmtId="167" fontId="0" fillId="0" borderId="20" xfId="0" applyNumberForma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left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left" vertical="center" wrapText="1"/>
    </xf>
    <xf numFmtId="0" fontId="0" fillId="0" borderId="31" xfId="0" applyFill="1" applyBorder="1" applyAlignment="1">
      <alignment horizontal="center" vertical="center" wrapText="1"/>
    </xf>
    <xf numFmtId="164" fontId="0" fillId="0" borderId="27" xfId="0" applyNumberFormat="1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/>
    </xf>
    <xf numFmtId="166" fontId="0" fillId="0" borderId="27" xfId="0" applyNumberFormat="1" applyFill="1" applyBorder="1" applyAlignment="1">
      <alignment horizontal="center" vertical="center" wrapText="1"/>
    </xf>
    <xf numFmtId="167" fontId="0" fillId="0" borderId="27" xfId="0" applyNumberFormat="1" applyFill="1" applyBorder="1" applyAlignment="1">
      <alignment horizontal="center" vertical="center" wrapText="1"/>
    </xf>
    <xf numFmtId="4" fontId="0" fillId="0" borderId="27" xfId="0" applyNumberFormat="1" applyFill="1" applyBorder="1" applyAlignment="1">
      <alignment horizontal="center" vertical="center" wrapText="1"/>
    </xf>
    <xf numFmtId="3" fontId="10" fillId="0" borderId="27" xfId="0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left" vertical="center" wrapText="1"/>
    </xf>
    <xf numFmtId="167" fontId="0" fillId="0" borderId="11" xfId="0" applyNumberForma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0" fillId="0" borderId="11" xfId="0" applyFill="1" applyBorder="1"/>
    <xf numFmtId="2" fontId="13" fillId="0" borderId="2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center" vertical="center" wrapText="1"/>
    </xf>
    <xf numFmtId="164" fontId="0" fillId="0" borderId="6" xfId="0" applyNumberForma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/>
    </xf>
    <xf numFmtId="166" fontId="0" fillId="0" borderId="6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68" fontId="0" fillId="0" borderId="6" xfId="0" applyNumberFormat="1" applyFill="1" applyBorder="1" applyAlignment="1">
      <alignment horizontal="center" vertical="center"/>
    </xf>
    <xf numFmtId="4" fontId="0" fillId="0" borderId="6" xfId="0" applyNumberFormat="1" applyFill="1" applyBorder="1" applyAlignment="1">
      <alignment horizontal="center" vertical="center"/>
    </xf>
    <xf numFmtId="2" fontId="13" fillId="0" borderId="6" xfId="0" applyNumberFormat="1" applyFon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3" fontId="10" fillId="0" borderId="6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4" fontId="0" fillId="0" borderId="33" xfId="0" applyNumberFormat="1" applyFill="1" applyBorder="1" applyAlignment="1">
      <alignment horizontal="center" vertical="center" wrapText="1"/>
    </xf>
    <xf numFmtId="4" fontId="0" fillId="0" borderId="32" xfId="0" applyNumberFormat="1" applyFill="1" applyBorder="1" applyAlignment="1">
      <alignment horizontal="center" vertical="center" wrapText="1"/>
    </xf>
    <xf numFmtId="168" fontId="0" fillId="0" borderId="11" xfId="0" applyNumberFormat="1" applyFill="1" applyBorder="1" applyAlignment="1">
      <alignment horizontal="center" vertical="center"/>
    </xf>
    <xf numFmtId="168" fontId="0" fillId="0" borderId="20" xfId="0" applyNumberFormat="1" applyFill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4" fontId="7" fillId="5" borderId="2" xfId="0" applyNumberFormat="1" applyFont="1" applyFill="1" applyBorder="1" applyAlignment="1">
      <alignment horizontal="center" vertical="center" wrapText="1"/>
    </xf>
    <xf numFmtId="4" fontId="7" fillId="5" borderId="3" xfId="0" applyNumberFormat="1" applyFont="1" applyFill="1" applyBorder="1" applyAlignment="1">
      <alignment horizontal="center" vertical="center" wrapText="1"/>
    </xf>
    <xf numFmtId="0" fontId="14" fillId="5" borderId="15" xfId="0" applyNumberFormat="1" applyFont="1" applyFill="1" applyBorder="1" applyAlignment="1">
      <alignment horizontal="right" vertical="center" wrapText="1"/>
    </xf>
    <xf numFmtId="0" fontId="14" fillId="5" borderId="16" xfId="0" applyNumberFormat="1" applyFont="1" applyFill="1" applyBorder="1" applyAlignment="1">
      <alignment horizontal="right" vertical="center" wrapText="1"/>
    </xf>
    <xf numFmtId="0" fontId="20" fillId="0" borderId="6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e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jpg"/><Relationship Id="rId12" Type="http://schemas.openxmlformats.org/officeDocument/2006/relationships/image" Target="../media/image12.jpe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2" Type="http://schemas.openxmlformats.org/officeDocument/2006/relationships/image" Target="../media/image2.jpeg"/><Relationship Id="rId16" Type="http://schemas.openxmlformats.org/officeDocument/2006/relationships/image" Target="../media/image16.jpg"/><Relationship Id="rId20" Type="http://schemas.openxmlformats.org/officeDocument/2006/relationships/image" Target="../media/image20.pn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g"/><Relationship Id="rId28" Type="http://schemas.openxmlformats.org/officeDocument/2006/relationships/image" Target="../media/image28.pn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g"/><Relationship Id="rId14" Type="http://schemas.openxmlformats.org/officeDocument/2006/relationships/image" Target="../media/image14.pn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309563</xdr:colOff>
      <xdr:row>5</xdr:row>
      <xdr:rowOff>21907</xdr:rowOff>
    </xdr:from>
    <xdr:to>
      <xdr:col>19</xdr:col>
      <xdr:colOff>1452563</xdr:colOff>
      <xdr:row>5</xdr:row>
      <xdr:rowOff>635317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5588" y="11461432"/>
          <a:ext cx="1143000" cy="613410"/>
        </a:xfrm>
        <a:prstGeom prst="rect">
          <a:avLst/>
        </a:prstGeom>
      </xdr:spPr>
    </xdr:pic>
    <xdr:clientData/>
  </xdr:twoCellAnchor>
  <xdr:twoCellAnchor>
    <xdr:from>
      <xdr:col>19</xdr:col>
      <xdr:colOff>309563</xdr:colOff>
      <xdr:row>6</xdr:row>
      <xdr:rowOff>21907</xdr:rowOff>
    </xdr:from>
    <xdr:to>
      <xdr:col>19</xdr:col>
      <xdr:colOff>1452563</xdr:colOff>
      <xdr:row>6</xdr:row>
      <xdr:rowOff>635317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5588" y="12775882"/>
          <a:ext cx="1143000" cy="613410"/>
        </a:xfrm>
        <a:prstGeom prst="rect">
          <a:avLst/>
        </a:prstGeom>
      </xdr:spPr>
    </xdr:pic>
    <xdr:clientData/>
  </xdr:twoCellAnchor>
  <xdr:twoCellAnchor>
    <xdr:from>
      <xdr:col>19</xdr:col>
      <xdr:colOff>309563</xdr:colOff>
      <xdr:row>7</xdr:row>
      <xdr:rowOff>21907</xdr:rowOff>
    </xdr:from>
    <xdr:to>
      <xdr:col>19</xdr:col>
      <xdr:colOff>1452563</xdr:colOff>
      <xdr:row>7</xdr:row>
      <xdr:rowOff>635317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5588" y="17024032"/>
          <a:ext cx="1143000" cy="613410"/>
        </a:xfrm>
        <a:prstGeom prst="rect">
          <a:avLst/>
        </a:prstGeom>
      </xdr:spPr>
    </xdr:pic>
    <xdr:clientData/>
  </xdr:twoCellAnchor>
  <xdr:twoCellAnchor>
    <xdr:from>
      <xdr:col>19</xdr:col>
      <xdr:colOff>309563</xdr:colOff>
      <xdr:row>8</xdr:row>
      <xdr:rowOff>21907</xdr:rowOff>
    </xdr:from>
    <xdr:to>
      <xdr:col>19</xdr:col>
      <xdr:colOff>1452563</xdr:colOff>
      <xdr:row>8</xdr:row>
      <xdr:rowOff>635317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5588" y="18338482"/>
          <a:ext cx="1143000" cy="613410"/>
        </a:xfrm>
        <a:prstGeom prst="rect">
          <a:avLst/>
        </a:prstGeom>
      </xdr:spPr>
    </xdr:pic>
    <xdr:clientData/>
  </xdr:twoCellAnchor>
  <xdr:twoCellAnchor>
    <xdr:from>
      <xdr:col>19</xdr:col>
      <xdr:colOff>309563</xdr:colOff>
      <xdr:row>9</xdr:row>
      <xdr:rowOff>21907</xdr:rowOff>
    </xdr:from>
    <xdr:to>
      <xdr:col>19</xdr:col>
      <xdr:colOff>1452563</xdr:colOff>
      <xdr:row>9</xdr:row>
      <xdr:rowOff>635317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5588" y="18995707"/>
          <a:ext cx="1143000" cy="613410"/>
        </a:xfrm>
        <a:prstGeom prst="rect">
          <a:avLst/>
        </a:prstGeom>
      </xdr:spPr>
    </xdr:pic>
    <xdr:clientData/>
  </xdr:twoCellAnchor>
  <xdr:twoCellAnchor>
    <xdr:from>
      <xdr:col>19</xdr:col>
      <xdr:colOff>309563</xdr:colOff>
      <xdr:row>10</xdr:row>
      <xdr:rowOff>21909</xdr:rowOff>
    </xdr:from>
    <xdr:to>
      <xdr:col>19</xdr:col>
      <xdr:colOff>1452563</xdr:colOff>
      <xdr:row>10</xdr:row>
      <xdr:rowOff>635319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5588" y="62972634"/>
          <a:ext cx="1143000" cy="613410"/>
        </a:xfrm>
        <a:prstGeom prst="rect">
          <a:avLst/>
        </a:prstGeom>
      </xdr:spPr>
    </xdr:pic>
    <xdr:clientData/>
  </xdr:twoCellAnchor>
  <xdr:twoCellAnchor>
    <xdr:from>
      <xdr:col>19</xdr:col>
      <xdr:colOff>309563</xdr:colOff>
      <xdr:row>11</xdr:row>
      <xdr:rowOff>21661</xdr:rowOff>
    </xdr:from>
    <xdr:to>
      <xdr:col>19</xdr:col>
      <xdr:colOff>1452563</xdr:colOff>
      <xdr:row>11</xdr:row>
      <xdr:rowOff>635569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5588" y="66410911"/>
          <a:ext cx="1143000" cy="613908"/>
        </a:xfrm>
        <a:prstGeom prst="rect">
          <a:avLst/>
        </a:prstGeom>
      </xdr:spPr>
    </xdr:pic>
    <xdr:clientData/>
  </xdr:twoCellAnchor>
  <xdr:twoCellAnchor>
    <xdr:from>
      <xdr:col>19</xdr:col>
      <xdr:colOff>309563</xdr:colOff>
      <xdr:row>12</xdr:row>
      <xdr:rowOff>21661</xdr:rowOff>
    </xdr:from>
    <xdr:to>
      <xdr:col>19</xdr:col>
      <xdr:colOff>1452563</xdr:colOff>
      <xdr:row>12</xdr:row>
      <xdr:rowOff>635569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5588" y="79355386"/>
          <a:ext cx="1143000" cy="613908"/>
        </a:xfrm>
        <a:prstGeom prst="rect">
          <a:avLst/>
        </a:prstGeom>
      </xdr:spPr>
    </xdr:pic>
    <xdr:clientData/>
  </xdr:twoCellAnchor>
  <xdr:twoCellAnchor>
    <xdr:from>
      <xdr:col>19</xdr:col>
      <xdr:colOff>309563</xdr:colOff>
      <xdr:row>13</xdr:row>
      <xdr:rowOff>21654</xdr:rowOff>
    </xdr:from>
    <xdr:to>
      <xdr:col>19</xdr:col>
      <xdr:colOff>1452563</xdr:colOff>
      <xdr:row>13</xdr:row>
      <xdr:rowOff>635562</xdr:rowOff>
    </xdr:to>
    <xdr:pic>
      <xdr:nvPicPr>
        <xdr:cNvPr id="179" name="Рисунок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5588" y="123218004"/>
          <a:ext cx="1143000" cy="613908"/>
        </a:xfrm>
        <a:prstGeom prst="rect">
          <a:avLst/>
        </a:prstGeom>
      </xdr:spPr>
    </xdr:pic>
    <xdr:clientData/>
  </xdr:twoCellAnchor>
  <xdr:twoCellAnchor>
    <xdr:from>
      <xdr:col>19</xdr:col>
      <xdr:colOff>309563</xdr:colOff>
      <xdr:row>14</xdr:row>
      <xdr:rowOff>21654</xdr:rowOff>
    </xdr:from>
    <xdr:to>
      <xdr:col>19</xdr:col>
      <xdr:colOff>1452563</xdr:colOff>
      <xdr:row>14</xdr:row>
      <xdr:rowOff>635562</xdr:rowOff>
    </xdr:to>
    <xdr:pic>
      <xdr:nvPicPr>
        <xdr:cNvPr id="221" name="Рисунок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5588" y="151573929"/>
          <a:ext cx="1143000" cy="613908"/>
        </a:xfrm>
        <a:prstGeom prst="rect">
          <a:avLst/>
        </a:prstGeom>
      </xdr:spPr>
    </xdr:pic>
    <xdr:clientData/>
  </xdr:twoCellAnchor>
  <xdr:twoCellAnchor>
    <xdr:from>
      <xdr:col>19</xdr:col>
      <xdr:colOff>309563</xdr:colOff>
      <xdr:row>15</xdr:row>
      <xdr:rowOff>21903</xdr:rowOff>
    </xdr:from>
    <xdr:to>
      <xdr:col>19</xdr:col>
      <xdr:colOff>1452563</xdr:colOff>
      <xdr:row>15</xdr:row>
      <xdr:rowOff>635313</xdr:rowOff>
    </xdr:to>
    <xdr:pic>
      <xdr:nvPicPr>
        <xdr:cNvPr id="257" name="Рисунок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5588" y="177386928"/>
          <a:ext cx="1143000" cy="613410"/>
        </a:xfrm>
        <a:prstGeom prst="rect">
          <a:avLst/>
        </a:prstGeom>
      </xdr:spPr>
    </xdr:pic>
    <xdr:clientData/>
  </xdr:twoCellAnchor>
  <xdr:twoCellAnchor>
    <xdr:from>
      <xdr:col>19</xdr:col>
      <xdr:colOff>309563</xdr:colOff>
      <xdr:row>16</xdr:row>
      <xdr:rowOff>21717</xdr:rowOff>
    </xdr:from>
    <xdr:to>
      <xdr:col>19</xdr:col>
      <xdr:colOff>1452563</xdr:colOff>
      <xdr:row>16</xdr:row>
      <xdr:rowOff>635508</xdr:rowOff>
    </xdr:to>
    <xdr:pic>
      <xdr:nvPicPr>
        <xdr:cNvPr id="260" name="Рисунок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5588" y="179510817"/>
          <a:ext cx="1143000" cy="613791"/>
        </a:xfrm>
        <a:prstGeom prst="rect">
          <a:avLst/>
        </a:prstGeom>
      </xdr:spPr>
    </xdr:pic>
    <xdr:clientData/>
  </xdr:twoCellAnchor>
  <xdr:twoCellAnchor>
    <xdr:from>
      <xdr:col>19</xdr:col>
      <xdr:colOff>309563</xdr:colOff>
      <xdr:row>17</xdr:row>
      <xdr:rowOff>21903</xdr:rowOff>
    </xdr:from>
    <xdr:to>
      <xdr:col>19</xdr:col>
      <xdr:colOff>1452563</xdr:colOff>
      <xdr:row>17</xdr:row>
      <xdr:rowOff>635313</xdr:rowOff>
    </xdr:to>
    <xdr:pic>
      <xdr:nvPicPr>
        <xdr:cNvPr id="268" name="Рисунок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5588" y="185206953"/>
          <a:ext cx="1143000" cy="613410"/>
        </a:xfrm>
        <a:prstGeom prst="rect">
          <a:avLst/>
        </a:prstGeom>
      </xdr:spPr>
    </xdr:pic>
    <xdr:clientData/>
  </xdr:twoCellAnchor>
  <xdr:twoCellAnchor>
    <xdr:from>
      <xdr:col>19</xdr:col>
      <xdr:colOff>309563</xdr:colOff>
      <xdr:row>20</xdr:row>
      <xdr:rowOff>21903</xdr:rowOff>
    </xdr:from>
    <xdr:to>
      <xdr:col>19</xdr:col>
      <xdr:colOff>1452563</xdr:colOff>
      <xdr:row>20</xdr:row>
      <xdr:rowOff>635313</xdr:rowOff>
    </xdr:to>
    <xdr:pic>
      <xdr:nvPicPr>
        <xdr:cNvPr id="300" name="Рисунок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5588" y="211248303"/>
          <a:ext cx="1143000" cy="613410"/>
        </a:xfrm>
        <a:prstGeom prst="rect">
          <a:avLst/>
        </a:prstGeom>
      </xdr:spPr>
    </xdr:pic>
    <xdr:clientData/>
  </xdr:twoCellAnchor>
  <xdr:twoCellAnchor>
    <xdr:from>
      <xdr:col>19</xdr:col>
      <xdr:colOff>309563</xdr:colOff>
      <xdr:row>21</xdr:row>
      <xdr:rowOff>21729</xdr:rowOff>
    </xdr:from>
    <xdr:to>
      <xdr:col>19</xdr:col>
      <xdr:colOff>1452563</xdr:colOff>
      <xdr:row>21</xdr:row>
      <xdr:rowOff>635520</xdr:rowOff>
    </xdr:to>
    <xdr:pic>
      <xdr:nvPicPr>
        <xdr:cNvPr id="318" name="Рисунок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5588" y="226002354"/>
          <a:ext cx="1143000" cy="613791"/>
        </a:xfrm>
        <a:prstGeom prst="rect">
          <a:avLst/>
        </a:prstGeom>
      </xdr:spPr>
    </xdr:pic>
    <xdr:clientData/>
  </xdr:twoCellAnchor>
  <xdr:twoCellAnchor>
    <xdr:from>
      <xdr:col>19</xdr:col>
      <xdr:colOff>309563</xdr:colOff>
      <xdr:row>22</xdr:row>
      <xdr:rowOff>21654</xdr:rowOff>
    </xdr:from>
    <xdr:to>
      <xdr:col>19</xdr:col>
      <xdr:colOff>1452563</xdr:colOff>
      <xdr:row>22</xdr:row>
      <xdr:rowOff>635562</xdr:rowOff>
    </xdr:to>
    <xdr:pic>
      <xdr:nvPicPr>
        <xdr:cNvPr id="321" name="Рисунок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5588" y="227973954"/>
          <a:ext cx="1143000" cy="613908"/>
        </a:xfrm>
        <a:prstGeom prst="rect">
          <a:avLst/>
        </a:prstGeom>
      </xdr:spPr>
    </xdr:pic>
    <xdr:clientData/>
  </xdr:twoCellAnchor>
  <xdr:twoCellAnchor>
    <xdr:from>
      <xdr:col>19</xdr:col>
      <xdr:colOff>309563</xdr:colOff>
      <xdr:row>23</xdr:row>
      <xdr:rowOff>21654</xdr:rowOff>
    </xdr:from>
    <xdr:to>
      <xdr:col>19</xdr:col>
      <xdr:colOff>1452563</xdr:colOff>
      <xdr:row>23</xdr:row>
      <xdr:rowOff>635562</xdr:rowOff>
    </xdr:to>
    <xdr:pic>
      <xdr:nvPicPr>
        <xdr:cNvPr id="322" name="Рисунок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5588" y="228631179"/>
          <a:ext cx="1143000" cy="613908"/>
        </a:xfrm>
        <a:prstGeom prst="rect">
          <a:avLst/>
        </a:prstGeom>
      </xdr:spPr>
    </xdr:pic>
    <xdr:clientData/>
  </xdr:twoCellAnchor>
  <xdr:twoCellAnchor>
    <xdr:from>
      <xdr:col>19</xdr:col>
      <xdr:colOff>309563</xdr:colOff>
      <xdr:row>24</xdr:row>
      <xdr:rowOff>21654</xdr:rowOff>
    </xdr:from>
    <xdr:to>
      <xdr:col>19</xdr:col>
      <xdr:colOff>1452563</xdr:colOff>
      <xdr:row>24</xdr:row>
      <xdr:rowOff>635562</xdr:rowOff>
    </xdr:to>
    <xdr:pic>
      <xdr:nvPicPr>
        <xdr:cNvPr id="323" name="Рисунок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5588" y="229288404"/>
          <a:ext cx="1143000" cy="613908"/>
        </a:xfrm>
        <a:prstGeom prst="rect">
          <a:avLst/>
        </a:prstGeom>
      </xdr:spPr>
    </xdr:pic>
    <xdr:clientData/>
  </xdr:twoCellAnchor>
  <xdr:twoCellAnchor>
    <xdr:from>
      <xdr:col>19</xdr:col>
      <xdr:colOff>309563</xdr:colOff>
      <xdr:row>25</xdr:row>
      <xdr:rowOff>21654</xdr:rowOff>
    </xdr:from>
    <xdr:to>
      <xdr:col>19</xdr:col>
      <xdr:colOff>1452563</xdr:colOff>
      <xdr:row>25</xdr:row>
      <xdr:rowOff>635562</xdr:rowOff>
    </xdr:to>
    <xdr:pic>
      <xdr:nvPicPr>
        <xdr:cNvPr id="324" name="Рисунок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5588" y="229945629"/>
          <a:ext cx="1143000" cy="613908"/>
        </a:xfrm>
        <a:prstGeom prst="rect">
          <a:avLst/>
        </a:prstGeom>
      </xdr:spPr>
    </xdr:pic>
    <xdr:clientData/>
  </xdr:twoCellAnchor>
  <xdr:twoCellAnchor>
    <xdr:from>
      <xdr:col>19</xdr:col>
      <xdr:colOff>309563</xdr:colOff>
      <xdr:row>26</xdr:row>
      <xdr:rowOff>21903</xdr:rowOff>
    </xdr:from>
    <xdr:to>
      <xdr:col>19</xdr:col>
      <xdr:colOff>1452563</xdr:colOff>
      <xdr:row>26</xdr:row>
      <xdr:rowOff>635313</xdr:rowOff>
    </xdr:to>
    <xdr:pic>
      <xdr:nvPicPr>
        <xdr:cNvPr id="325" name="Рисунок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5588" y="230603103"/>
          <a:ext cx="1143000" cy="613410"/>
        </a:xfrm>
        <a:prstGeom prst="rect">
          <a:avLst/>
        </a:prstGeom>
      </xdr:spPr>
    </xdr:pic>
    <xdr:clientData/>
  </xdr:twoCellAnchor>
  <xdr:twoCellAnchor>
    <xdr:from>
      <xdr:col>19</xdr:col>
      <xdr:colOff>309563</xdr:colOff>
      <xdr:row>27</xdr:row>
      <xdr:rowOff>21903</xdr:rowOff>
    </xdr:from>
    <xdr:to>
      <xdr:col>19</xdr:col>
      <xdr:colOff>1452563</xdr:colOff>
      <xdr:row>27</xdr:row>
      <xdr:rowOff>635313</xdr:rowOff>
    </xdr:to>
    <xdr:pic>
      <xdr:nvPicPr>
        <xdr:cNvPr id="344" name="Рисунок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5588" y="244233378"/>
          <a:ext cx="1143000" cy="613410"/>
        </a:xfrm>
        <a:prstGeom prst="rect">
          <a:avLst/>
        </a:prstGeom>
      </xdr:spPr>
    </xdr:pic>
    <xdr:clientData/>
  </xdr:twoCellAnchor>
  <xdr:twoCellAnchor>
    <xdr:from>
      <xdr:col>19</xdr:col>
      <xdr:colOff>309563</xdr:colOff>
      <xdr:row>28</xdr:row>
      <xdr:rowOff>21654</xdr:rowOff>
    </xdr:from>
    <xdr:to>
      <xdr:col>19</xdr:col>
      <xdr:colOff>1452563</xdr:colOff>
      <xdr:row>28</xdr:row>
      <xdr:rowOff>635562</xdr:rowOff>
    </xdr:to>
    <xdr:pic>
      <xdr:nvPicPr>
        <xdr:cNvPr id="355" name="Рисунок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5588" y="252291279"/>
          <a:ext cx="1143000" cy="613908"/>
        </a:xfrm>
        <a:prstGeom prst="rect">
          <a:avLst/>
        </a:prstGeom>
      </xdr:spPr>
    </xdr:pic>
    <xdr:clientData/>
  </xdr:twoCellAnchor>
  <xdr:twoCellAnchor>
    <xdr:from>
      <xdr:col>19</xdr:col>
      <xdr:colOff>309563</xdr:colOff>
      <xdr:row>29</xdr:row>
      <xdr:rowOff>21654</xdr:rowOff>
    </xdr:from>
    <xdr:to>
      <xdr:col>19</xdr:col>
      <xdr:colOff>1452563</xdr:colOff>
      <xdr:row>29</xdr:row>
      <xdr:rowOff>635562</xdr:rowOff>
    </xdr:to>
    <xdr:pic>
      <xdr:nvPicPr>
        <xdr:cNvPr id="356" name="Рисунок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5588" y="252948504"/>
          <a:ext cx="1143000" cy="613908"/>
        </a:xfrm>
        <a:prstGeom prst="rect">
          <a:avLst/>
        </a:prstGeom>
      </xdr:spPr>
    </xdr:pic>
    <xdr:clientData/>
  </xdr:twoCellAnchor>
  <xdr:twoCellAnchor>
    <xdr:from>
      <xdr:col>19</xdr:col>
      <xdr:colOff>309563</xdr:colOff>
      <xdr:row>30</xdr:row>
      <xdr:rowOff>21952</xdr:rowOff>
    </xdr:from>
    <xdr:to>
      <xdr:col>19</xdr:col>
      <xdr:colOff>1452563</xdr:colOff>
      <xdr:row>30</xdr:row>
      <xdr:rowOff>635269</xdr:rowOff>
    </xdr:to>
    <xdr:pic>
      <xdr:nvPicPr>
        <xdr:cNvPr id="359" name="Рисунок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5588" y="254920477"/>
          <a:ext cx="1143000" cy="613317"/>
        </a:xfrm>
        <a:prstGeom prst="rect">
          <a:avLst/>
        </a:prstGeom>
      </xdr:spPr>
    </xdr:pic>
    <xdr:clientData/>
  </xdr:twoCellAnchor>
  <xdr:twoCellAnchor>
    <xdr:from>
      <xdr:col>19</xdr:col>
      <xdr:colOff>309563</xdr:colOff>
      <xdr:row>31</xdr:row>
      <xdr:rowOff>21654</xdr:rowOff>
    </xdr:from>
    <xdr:to>
      <xdr:col>19</xdr:col>
      <xdr:colOff>1452563</xdr:colOff>
      <xdr:row>31</xdr:row>
      <xdr:rowOff>635562</xdr:rowOff>
    </xdr:to>
    <xdr:pic>
      <xdr:nvPicPr>
        <xdr:cNvPr id="392" name="Рисунок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5588" y="278694579"/>
          <a:ext cx="1143000" cy="613908"/>
        </a:xfrm>
        <a:prstGeom prst="rect">
          <a:avLst/>
        </a:prstGeom>
      </xdr:spPr>
    </xdr:pic>
    <xdr:clientData/>
  </xdr:twoCellAnchor>
  <xdr:twoCellAnchor>
    <xdr:from>
      <xdr:col>19</xdr:col>
      <xdr:colOff>309563</xdr:colOff>
      <xdr:row>32</xdr:row>
      <xdr:rowOff>21654</xdr:rowOff>
    </xdr:from>
    <xdr:to>
      <xdr:col>19</xdr:col>
      <xdr:colOff>1452563</xdr:colOff>
      <xdr:row>32</xdr:row>
      <xdr:rowOff>635562</xdr:rowOff>
    </xdr:to>
    <xdr:pic>
      <xdr:nvPicPr>
        <xdr:cNvPr id="393" name="Рисунок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5588" y="279351804"/>
          <a:ext cx="1143000" cy="613908"/>
        </a:xfrm>
        <a:prstGeom prst="rect">
          <a:avLst/>
        </a:prstGeom>
      </xdr:spPr>
    </xdr:pic>
    <xdr:clientData/>
  </xdr:twoCellAnchor>
  <xdr:twoCellAnchor>
    <xdr:from>
      <xdr:col>19</xdr:col>
      <xdr:colOff>309563</xdr:colOff>
      <xdr:row>33</xdr:row>
      <xdr:rowOff>21654</xdr:rowOff>
    </xdr:from>
    <xdr:to>
      <xdr:col>19</xdr:col>
      <xdr:colOff>1452563</xdr:colOff>
      <xdr:row>33</xdr:row>
      <xdr:rowOff>635562</xdr:rowOff>
    </xdr:to>
    <xdr:pic>
      <xdr:nvPicPr>
        <xdr:cNvPr id="397" name="Рисунок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5588" y="281980704"/>
          <a:ext cx="1143000" cy="613908"/>
        </a:xfrm>
        <a:prstGeom prst="rect">
          <a:avLst/>
        </a:prstGeom>
      </xdr:spPr>
    </xdr:pic>
    <xdr:clientData/>
  </xdr:twoCellAnchor>
  <xdr:twoCellAnchor>
    <xdr:from>
      <xdr:col>19</xdr:col>
      <xdr:colOff>309563</xdr:colOff>
      <xdr:row>34</xdr:row>
      <xdr:rowOff>21903</xdr:rowOff>
    </xdr:from>
    <xdr:to>
      <xdr:col>19</xdr:col>
      <xdr:colOff>1452563</xdr:colOff>
      <xdr:row>34</xdr:row>
      <xdr:rowOff>635313</xdr:rowOff>
    </xdr:to>
    <xdr:pic>
      <xdr:nvPicPr>
        <xdr:cNvPr id="456" name="Рисунок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5588" y="325529253"/>
          <a:ext cx="1143000" cy="613410"/>
        </a:xfrm>
        <a:prstGeom prst="rect">
          <a:avLst/>
        </a:prstGeom>
      </xdr:spPr>
    </xdr:pic>
    <xdr:clientData/>
  </xdr:twoCellAnchor>
  <xdr:twoCellAnchor>
    <xdr:from>
      <xdr:col>19</xdr:col>
      <xdr:colOff>309563</xdr:colOff>
      <xdr:row>18</xdr:row>
      <xdr:rowOff>24073</xdr:rowOff>
    </xdr:from>
    <xdr:to>
      <xdr:col>19</xdr:col>
      <xdr:colOff>1452563</xdr:colOff>
      <xdr:row>18</xdr:row>
      <xdr:rowOff>633142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54338" y="176236573"/>
          <a:ext cx="1143000" cy="609069"/>
        </a:xfrm>
        <a:prstGeom prst="rect">
          <a:avLst/>
        </a:prstGeom>
      </xdr:spPr>
    </xdr:pic>
    <xdr:clientData/>
  </xdr:twoCellAnchor>
  <xdr:twoCellAnchor>
    <xdr:from>
      <xdr:col>19</xdr:col>
      <xdr:colOff>309563</xdr:colOff>
      <xdr:row>19</xdr:row>
      <xdr:rowOff>53144</xdr:rowOff>
    </xdr:from>
    <xdr:to>
      <xdr:col>19</xdr:col>
      <xdr:colOff>1452563</xdr:colOff>
      <xdr:row>19</xdr:row>
      <xdr:rowOff>604070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54338" y="176922869"/>
          <a:ext cx="1143000" cy="550926"/>
        </a:xfrm>
        <a:prstGeom prst="rect">
          <a:avLst/>
        </a:prstGeom>
      </xdr:spPr>
    </xdr:pic>
    <xdr:clientData/>
  </xdr:twoCellAnchor>
  <xdr:twoCellAnchor editAs="oneCell">
    <xdr:from>
      <xdr:col>19</xdr:col>
      <xdr:colOff>485765</xdr:colOff>
      <xdr:row>16</xdr:row>
      <xdr:rowOff>0</xdr:rowOff>
    </xdr:from>
    <xdr:to>
      <xdr:col>19</xdr:col>
      <xdr:colOff>1095374</xdr:colOff>
      <xdr:row>16</xdr:row>
      <xdr:rowOff>581025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5611465" y="158116043"/>
          <a:ext cx="609609" cy="589507"/>
        </a:xfrm>
        <a:prstGeom prst="rect">
          <a:avLst/>
        </a:prstGeom>
      </xdr:spPr>
    </xdr:pic>
    <xdr:clientData/>
  </xdr:twoCellAnchor>
  <xdr:twoCellAnchor editAs="oneCell">
    <xdr:from>
      <xdr:col>19</xdr:col>
      <xdr:colOff>504824</xdr:colOff>
      <xdr:row>16</xdr:row>
      <xdr:rowOff>0</xdr:rowOff>
    </xdr:from>
    <xdr:to>
      <xdr:col>19</xdr:col>
      <xdr:colOff>1123949</xdr:colOff>
      <xdr:row>16</xdr:row>
      <xdr:rowOff>619125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5630524" y="158734124"/>
          <a:ext cx="619125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outlinePr summaryBelow="0" summaryRight="0"/>
    <pageSetUpPr autoPageBreaks="0"/>
  </sheetPr>
  <dimension ref="A1:T108"/>
  <sheetViews>
    <sheetView tabSelected="1" workbookViewId="0">
      <pane ySplit="3" topLeftCell="A94" activePane="bottomLeft" state="frozen"/>
      <selection pane="bottomLeft" activeCell="A104" sqref="A104:C107"/>
    </sheetView>
  </sheetViews>
  <sheetFormatPr defaultColWidth="10.1640625" defaultRowHeight="11.45" customHeight="1" outlineLevelRow="5" x14ac:dyDescent="0.2"/>
  <cols>
    <col min="1" max="1" width="17.6640625" style="28" bestFit="1" customWidth="1"/>
    <col min="2" max="2" width="57.5" style="31" customWidth="1"/>
    <col min="3" max="3" width="9" style="49" customWidth="1"/>
    <col min="4" max="4" width="5.33203125" style="26" bestFit="1" customWidth="1"/>
    <col min="5" max="5" width="8.1640625" style="10" bestFit="1" customWidth="1"/>
    <col min="6" max="6" width="14.1640625" style="10" bestFit="1" customWidth="1"/>
    <col min="7" max="7" width="14.5" style="10" bestFit="1" customWidth="1"/>
    <col min="8" max="8" width="18.83203125" style="10" customWidth="1"/>
    <col min="9" max="9" width="12.1640625" style="95" bestFit="1" customWidth="1"/>
    <col min="10" max="10" width="11.1640625" style="10" customWidth="1"/>
    <col min="11" max="11" width="7.6640625" style="10" bestFit="1" customWidth="1"/>
    <col min="12" max="12" width="11.1640625" style="10" customWidth="1"/>
    <col min="13" max="13" width="10.33203125" style="11" customWidth="1"/>
    <col min="14" max="14" width="11.6640625" style="100" bestFit="1" customWidth="1"/>
    <col min="15" max="15" width="12.5" style="11" customWidth="1"/>
    <col min="16" max="16" width="12.6640625" style="11" customWidth="1"/>
    <col min="17" max="17" width="11.83203125" style="11" customWidth="1"/>
    <col min="18" max="18" width="12" style="12" customWidth="1"/>
    <col min="19" max="19" width="9.83203125" style="52" customWidth="1"/>
    <col min="20" max="20" width="30.83203125" customWidth="1"/>
  </cols>
  <sheetData>
    <row r="1" spans="1:20" s="4" customFormat="1" ht="31.5" thickBot="1" x14ac:dyDescent="0.25">
      <c r="A1" s="78" t="s">
        <v>310</v>
      </c>
      <c r="B1" s="29" t="s">
        <v>92</v>
      </c>
      <c r="C1" s="49"/>
      <c r="D1" s="33"/>
      <c r="E1" s="35"/>
      <c r="F1" s="35"/>
      <c r="G1" s="35"/>
      <c r="H1" s="35"/>
      <c r="I1" s="91"/>
      <c r="J1" s="35"/>
      <c r="K1" s="35"/>
      <c r="L1" s="2"/>
      <c r="M1" s="3"/>
      <c r="N1" s="96"/>
      <c r="O1" s="184" t="s">
        <v>87</v>
      </c>
      <c r="P1" s="185"/>
      <c r="Q1" s="186"/>
      <c r="R1" s="5"/>
      <c r="S1" s="52"/>
    </row>
    <row r="2" spans="1:20" s="14" customFormat="1" ht="19.5" customHeight="1" thickBot="1" x14ac:dyDescent="0.25">
      <c r="A2" s="189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87" t="s">
        <v>88</v>
      </c>
      <c r="M2" s="188"/>
      <c r="N2" s="188"/>
      <c r="O2" s="6">
        <f>O104</f>
        <v>0</v>
      </c>
      <c r="P2" s="6">
        <f>P104</f>
        <v>0</v>
      </c>
      <c r="Q2" s="6">
        <f>Q104</f>
        <v>0</v>
      </c>
      <c r="R2" s="7"/>
      <c r="S2" s="53"/>
      <c r="T2" s="13"/>
    </row>
    <row r="3" spans="1:20" s="1" customFormat="1" ht="25.5" customHeight="1" thickBot="1" x14ac:dyDescent="0.25">
      <c r="A3" s="15" t="s">
        <v>93</v>
      </c>
      <c r="B3" s="16" t="s">
        <v>94</v>
      </c>
      <c r="C3" s="44" t="s">
        <v>104</v>
      </c>
      <c r="D3" s="16" t="s">
        <v>95</v>
      </c>
      <c r="E3" s="17" t="s">
        <v>96</v>
      </c>
      <c r="F3" s="18" t="s">
        <v>97</v>
      </c>
      <c r="G3" s="19" t="s">
        <v>98</v>
      </c>
      <c r="H3" s="19" t="s">
        <v>99</v>
      </c>
      <c r="I3" s="92" t="s">
        <v>100</v>
      </c>
      <c r="J3" s="20" t="s">
        <v>101</v>
      </c>
      <c r="K3" s="21" t="s">
        <v>102</v>
      </c>
      <c r="L3" s="45" t="s">
        <v>89</v>
      </c>
      <c r="M3" s="46" t="s">
        <v>295</v>
      </c>
      <c r="N3" s="97" t="s">
        <v>90</v>
      </c>
      <c r="O3" s="47" t="s">
        <v>89</v>
      </c>
      <c r="P3" s="46" t="s">
        <v>295</v>
      </c>
      <c r="Q3" s="48" t="s">
        <v>90</v>
      </c>
      <c r="R3" s="8" t="s">
        <v>91</v>
      </c>
      <c r="S3" s="54" t="s">
        <v>87</v>
      </c>
      <c r="T3" s="22" t="s">
        <v>103</v>
      </c>
    </row>
    <row r="4" spans="1:20" ht="12" customHeight="1" outlineLevel="1" x14ac:dyDescent="0.2">
      <c r="A4" s="27"/>
      <c r="B4" s="30" t="s">
        <v>0</v>
      </c>
      <c r="C4" s="50"/>
      <c r="D4" s="34"/>
      <c r="E4" s="32"/>
      <c r="F4" s="32"/>
      <c r="G4" s="32"/>
      <c r="H4" s="32"/>
      <c r="I4" s="93"/>
      <c r="J4" s="32"/>
      <c r="K4" s="32"/>
      <c r="L4" s="23"/>
      <c r="M4" s="9"/>
      <c r="N4" s="98"/>
      <c r="O4" s="9"/>
      <c r="P4" s="9"/>
      <c r="Q4" s="9"/>
      <c r="R4" s="24"/>
      <c r="S4" s="55"/>
      <c r="T4" s="25"/>
    </row>
    <row r="5" spans="1:20" ht="12" customHeight="1" outlineLevel="2" thickBot="1" x14ac:dyDescent="0.25">
      <c r="A5" s="36"/>
      <c r="B5" s="37" t="s">
        <v>1</v>
      </c>
      <c r="C5" s="51"/>
      <c r="D5" s="38"/>
      <c r="E5" s="39"/>
      <c r="F5" s="39"/>
      <c r="G5" s="39"/>
      <c r="H5" s="39"/>
      <c r="I5" s="94"/>
      <c r="J5" s="39"/>
      <c r="K5" s="39"/>
      <c r="L5" s="40"/>
      <c r="M5" s="41"/>
      <c r="N5" s="99"/>
      <c r="O5" s="41"/>
      <c r="P5" s="41"/>
      <c r="Q5" s="41"/>
      <c r="R5" s="42"/>
      <c r="S5" s="56"/>
      <c r="T5" s="43"/>
    </row>
    <row r="6" spans="1:20" s="66" customFormat="1" ht="52.35" customHeight="1" outlineLevel="4" thickBot="1" x14ac:dyDescent="0.25">
      <c r="A6" s="57" t="s">
        <v>6</v>
      </c>
      <c r="B6" s="79" t="s">
        <v>186</v>
      </c>
      <c r="C6" s="121">
        <v>399</v>
      </c>
      <c r="D6" s="59" t="s">
        <v>2</v>
      </c>
      <c r="E6" s="122">
        <v>1</v>
      </c>
      <c r="F6" s="60" t="s">
        <v>5</v>
      </c>
      <c r="G6" s="60" t="s">
        <v>7</v>
      </c>
      <c r="H6" s="60" t="s">
        <v>140</v>
      </c>
      <c r="I6" s="123">
        <v>20</v>
      </c>
      <c r="J6" s="60" t="s">
        <v>8</v>
      </c>
      <c r="K6" s="124">
        <v>0.3</v>
      </c>
      <c r="L6" s="61">
        <f>N6-N6/100*45</f>
        <v>2200</v>
      </c>
      <c r="M6" s="62">
        <f>N6-N6/100*40</f>
        <v>2400</v>
      </c>
      <c r="N6" s="125">
        <v>4000</v>
      </c>
      <c r="O6" s="126">
        <f>S6*L6</f>
        <v>0</v>
      </c>
      <c r="P6" s="107">
        <f>S6*M6</f>
        <v>0</v>
      </c>
      <c r="Q6" s="68">
        <f>N6*S6</f>
        <v>0</v>
      </c>
      <c r="R6" s="63" t="str">
        <f>IF(C6-S6&lt;0,"НЕТ","")</f>
        <v/>
      </c>
      <c r="S6" s="64"/>
      <c r="T6" s="65"/>
    </row>
    <row r="7" spans="1:20" s="66" customFormat="1" ht="52.35" customHeight="1" outlineLevel="4" thickBot="1" x14ac:dyDescent="0.25">
      <c r="A7" s="57" t="s">
        <v>9</v>
      </c>
      <c r="B7" s="58" t="s">
        <v>187</v>
      </c>
      <c r="C7" s="121">
        <v>84</v>
      </c>
      <c r="D7" s="59" t="s">
        <v>2</v>
      </c>
      <c r="E7" s="122">
        <v>1</v>
      </c>
      <c r="F7" s="60" t="s">
        <v>5</v>
      </c>
      <c r="G7" s="60" t="s">
        <v>10</v>
      </c>
      <c r="H7" s="60" t="s">
        <v>140</v>
      </c>
      <c r="I7" s="123">
        <v>12</v>
      </c>
      <c r="J7" s="60" t="s">
        <v>8</v>
      </c>
      <c r="K7" s="124">
        <v>0.17</v>
      </c>
      <c r="L7" s="61">
        <f t="shared" ref="L7" si="0">N7-N7/100*45</f>
        <v>1870</v>
      </c>
      <c r="M7" s="62">
        <f t="shared" ref="M7" si="1">N7-N7/100*40</f>
        <v>2040</v>
      </c>
      <c r="N7" s="125">
        <v>3400</v>
      </c>
      <c r="O7" s="126">
        <f t="shared" ref="O7:O51" si="2">S7*L7</f>
        <v>0</v>
      </c>
      <c r="P7" s="107">
        <f t="shared" ref="P7:P51" si="3">S7*M7</f>
        <v>0</v>
      </c>
      <c r="Q7" s="68">
        <f t="shared" ref="Q7" si="4">N7*S7</f>
        <v>0</v>
      </c>
      <c r="R7" s="63" t="str">
        <f>IF(C7-S7&lt;0,"НЕТ","")</f>
        <v/>
      </c>
      <c r="S7" s="64"/>
      <c r="T7" s="65"/>
    </row>
    <row r="8" spans="1:20" s="66" customFormat="1" ht="52.35" customHeight="1" outlineLevel="4" thickBot="1" x14ac:dyDescent="0.25">
      <c r="A8" s="127">
        <v>2004</v>
      </c>
      <c r="B8" s="58" t="s">
        <v>188</v>
      </c>
      <c r="C8" s="121">
        <v>669</v>
      </c>
      <c r="D8" s="59" t="s">
        <v>12</v>
      </c>
      <c r="E8" s="122">
        <v>3</v>
      </c>
      <c r="F8" s="60" t="s">
        <v>5</v>
      </c>
      <c r="G8" s="60" t="s">
        <v>13</v>
      </c>
      <c r="H8" s="60" t="s">
        <v>220</v>
      </c>
      <c r="I8" s="123">
        <v>18</v>
      </c>
      <c r="J8" s="60" t="s">
        <v>4</v>
      </c>
      <c r="K8" s="124">
        <v>0.16500000000000001</v>
      </c>
      <c r="L8" s="61">
        <f t="shared" ref="L8:L10" si="5">N8-N8/100*40</f>
        <v>4428</v>
      </c>
      <c r="M8" s="62">
        <f t="shared" ref="M8:M10" si="6">N8-N8/100*35</f>
        <v>4797</v>
      </c>
      <c r="N8" s="125">
        <v>7380</v>
      </c>
      <c r="O8" s="126">
        <f t="shared" si="2"/>
        <v>0</v>
      </c>
      <c r="P8" s="107">
        <f t="shared" si="3"/>
        <v>0</v>
      </c>
      <c r="Q8" s="68">
        <f t="shared" ref="Q8:Q10" si="7">N8*S8</f>
        <v>0</v>
      </c>
      <c r="R8" s="63" t="str">
        <f t="shared" ref="R8:R10" si="8">IF(C8-S8&lt;0,"НЕТ","")</f>
        <v/>
      </c>
      <c r="S8" s="64"/>
      <c r="T8" s="65"/>
    </row>
    <row r="9" spans="1:20" s="66" customFormat="1" ht="52.35" customHeight="1" outlineLevel="4" thickBot="1" x14ac:dyDescent="0.25">
      <c r="A9" s="127">
        <v>2006</v>
      </c>
      <c r="B9" s="58" t="s">
        <v>189</v>
      </c>
      <c r="C9" s="121">
        <v>314</v>
      </c>
      <c r="D9" s="59" t="s">
        <v>12</v>
      </c>
      <c r="E9" s="122">
        <v>3</v>
      </c>
      <c r="F9" s="60" t="s">
        <v>5</v>
      </c>
      <c r="G9" s="60" t="s">
        <v>14</v>
      </c>
      <c r="H9" s="60" t="s">
        <v>220</v>
      </c>
      <c r="I9" s="123">
        <v>20.5</v>
      </c>
      <c r="J9" s="60" t="s">
        <v>4</v>
      </c>
      <c r="K9" s="124">
        <v>0.16800000000000001</v>
      </c>
      <c r="L9" s="61">
        <f t="shared" si="5"/>
        <v>4752</v>
      </c>
      <c r="M9" s="62">
        <f t="shared" si="6"/>
        <v>5148</v>
      </c>
      <c r="N9" s="125">
        <v>7920</v>
      </c>
      <c r="O9" s="126">
        <f t="shared" si="2"/>
        <v>0</v>
      </c>
      <c r="P9" s="107">
        <f t="shared" si="3"/>
        <v>0</v>
      </c>
      <c r="Q9" s="68">
        <f t="shared" si="7"/>
        <v>0</v>
      </c>
      <c r="R9" s="63" t="str">
        <f t="shared" si="8"/>
        <v/>
      </c>
      <c r="S9" s="64"/>
      <c r="T9" s="65"/>
    </row>
    <row r="10" spans="1:20" s="66" customFormat="1" ht="52.35" customHeight="1" outlineLevel="4" thickBot="1" x14ac:dyDescent="0.25">
      <c r="A10" s="127">
        <v>2007</v>
      </c>
      <c r="B10" s="58" t="s">
        <v>190</v>
      </c>
      <c r="C10" s="121">
        <v>27</v>
      </c>
      <c r="D10" s="59" t="s">
        <v>12</v>
      </c>
      <c r="E10" s="122">
        <v>3</v>
      </c>
      <c r="F10" s="60" t="s">
        <v>5</v>
      </c>
      <c r="G10" s="60" t="s">
        <v>13</v>
      </c>
      <c r="H10" s="60" t="s">
        <v>220</v>
      </c>
      <c r="I10" s="123">
        <v>16.5</v>
      </c>
      <c r="J10" s="60" t="s">
        <v>4</v>
      </c>
      <c r="K10" s="124">
        <v>0.186</v>
      </c>
      <c r="L10" s="61">
        <f t="shared" si="5"/>
        <v>4752</v>
      </c>
      <c r="M10" s="62">
        <f t="shared" si="6"/>
        <v>5148</v>
      </c>
      <c r="N10" s="125">
        <v>7920</v>
      </c>
      <c r="O10" s="126">
        <f t="shared" si="2"/>
        <v>0</v>
      </c>
      <c r="P10" s="107">
        <f t="shared" si="3"/>
        <v>0</v>
      </c>
      <c r="Q10" s="68">
        <f t="shared" si="7"/>
        <v>0</v>
      </c>
      <c r="R10" s="63" t="str">
        <f t="shared" si="8"/>
        <v/>
      </c>
      <c r="S10" s="64"/>
      <c r="T10" s="65"/>
    </row>
    <row r="11" spans="1:20" s="66" customFormat="1" ht="52.35" customHeight="1" outlineLevel="4" thickBot="1" x14ac:dyDescent="0.25">
      <c r="A11" s="57" t="s">
        <v>23</v>
      </c>
      <c r="B11" s="58" t="s">
        <v>191</v>
      </c>
      <c r="C11" s="121">
        <v>163</v>
      </c>
      <c r="D11" s="59" t="s">
        <v>2</v>
      </c>
      <c r="E11" s="122">
        <v>1</v>
      </c>
      <c r="F11" s="60" t="s">
        <v>5</v>
      </c>
      <c r="G11" s="60" t="s">
        <v>24</v>
      </c>
      <c r="H11" s="60" t="s">
        <v>221</v>
      </c>
      <c r="I11" s="123">
        <v>15.5</v>
      </c>
      <c r="J11" s="60" t="s">
        <v>4</v>
      </c>
      <c r="K11" s="124">
        <v>0.20399999999999999</v>
      </c>
      <c r="L11" s="61">
        <f t="shared" ref="L11:L12" si="9">N11-N11/100*45</f>
        <v>3135</v>
      </c>
      <c r="M11" s="62">
        <f t="shared" ref="M11:M12" si="10">N11-N11/100*40</f>
        <v>3420</v>
      </c>
      <c r="N11" s="125">
        <v>5700</v>
      </c>
      <c r="O11" s="126">
        <f t="shared" si="2"/>
        <v>0</v>
      </c>
      <c r="P11" s="107">
        <f t="shared" si="3"/>
        <v>0</v>
      </c>
      <c r="Q11" s="68">
        <f t="shared" ref="Q11:Q12" si="11">N11*S11</f>
        <v>0</v>
      </c>
      <c r="R11" s="63" t="str">
        <f t="shared" ref="R11:R12" si="12">IF(C11-S11&lt;0,"НЕТ","")</f>
        <v/>
      </c>
      <c r="S11" s="64"/>
      <c r="T11" s="65"/>
    </row>
    <row r="12" spans="1:20" s="66" customFormat="1" ht="52.35" customHeight="1" outlineLevel="4" thickBot="1" x14ac:dyDescent="0.25">
      <c r="A12" s="57" t="s">
        <v>25</v>
      </c>
      <c r="B12" s="58" t="s">
        <v>192</v>
      </c>
      <c r="C12" s="121">
        <v>110</v>
      </c>
      <c r="D12" s="59" t="s">
        <v>2</v>
      </c>
      <c r="E12" s="122">
        <v>1</v>
      </c>
      <c r="F12" s="60" t="s">
        <v>5</v>
      </c>
      <c r="G12" s="60" t="s">
        <v>26</v>
      </c>
      <c r="H12" s="60" t="s">
        <v>221</v>
      </c>
      <c r="I12" s="123">
        <v>19</v>
      </c>
      <c r="J12" s="60" t="s">
        <v>21</v>
      </c>
      <c r="K12" s="124">
        <v>0.125</v>
      </c>
      <c r="L12" s="61">
        <f t="shared" si="9"/>
        <v>1595</v>
      </c>
      <c r="M12" s="62">
        <f t="shared" si="10"/>
        <v>1740</v>
      </c>
      <c r="N12" s="125">
        <v>2900</v>
      </c>
      <c r="O12" s="126">
        <f t="shared" si="2"/>
        <v>0</v>
      </c>
      <c r="P12" s="107">
        <f t="shared" si="3"/>
        <v>0</v>
      </c>
      <c r="Q12" s="68">
        <f t="shared" si="11"/>
        <v>0</v>
      </c>
      <c r="R12" s="63" t="str">
        <f t="shared" si="12"/>
        <v/>
      </c>
      <c r="S12" s="64"/>
      <c r="T12" s="65"/>
    </row>
    <row r="13" spans="1:20" s="66" customFormat="1" ht="52.35" customHeight="1" outlineLevel="4" thickBot="1" x14ac:dyDescent="0.25">
      <c r="A13" s="57" t="s">
        <v>29</v>
      </c>
      <c r="B13" s="58" t="s">
        <v>193</v>
      </c>
      <c r="C13" s="121">
        <v>2</v>
      </c>
      <c r="D13" s="59" t="s">
        <v>12</v>
      </c>
      <c r="E13" s="122">
        <v>37</v>
      </c>
      <c r="F13" s="60">
        <v>62</v>
      </c>
      <c r="G13" s="60" t="s">
        <v>28</v>
      </c>
      <c r="H13" s="60" t="s">
        <v>16</v>
      </c>
      <c r="I13" s="123">
        <v>10.5</v>
      </c>
      <c r="J13" s="60" t="s">
        <v>17</v>
      </c>
      <c r="K13" s="124">
        <v>0.29699999999999999</v>
      </c>
      <c r="L13" s="61">
        <f t="shared" ref="L13" si="13">N13-N13/100*40</f>
        <v>15780</v>
      </c>
      <c r="M13" s="62">
        <f t="shared" ref="M13" si="14">N13-N13/100*35</f>
        <v>17095</v>
      </c>
      <c r="N13" s="125">
        <v>26300</v>
      </c>
      <c r="O13" s="126">
        <f t="shared" si="2"/>
        <v>0</v>
      </c>
      <c r="P13" s="107">
        <f t="shared" si="3"/>
        <v>0</v>
      </c>
      <c r="Q13" s="68">
        <f t="shared" ref="Q13" si="15">N13*S13</f>
        <v>0</v>
      </c>
      <c r="R13" s="63" t="str">
        <f t="shared" ref="R13" si="16">IF(C13-S13&lt;0,"НЕТ","")</f>
        <v/>
      </c>
      <c r="S13" s="64"/>
      <c r="T13" s="65"/>
    </row>
    <row r="14" spans="1:20" s="66" customFormat="1" ht="52.35" customHeight="1" outlineLevel="4" thickBot="1" x14ac:dyDescent="0.25">
      <c r="A14" s="57" t="s">
        <v>31</v>
      </c>
      <c r="B14" s="58" t="s">
        <v>194</v>
      </c>
      <c r="C14" s="121">
        <v>10</v>
      </c>
      <c r="D14" s="59" t="s">
        <v>12</v>
      </c>
      <c r="E14" s="122">
        <v>1</v>
      </c>
      <c r="F14" s="60" t="s">
        <v>5</v>
      </c>
      <c r="G14" s="60" t="s">
        <v>32</v>
      </c>
      <c r="H14" s="60" t="s">
        <v>221</v>
      </c>
      <c r="I14" s="123">
        <v>19</v>
      </c>
      <c r="J14" s="60" t="s">
        <v>20</v>
      </c>
      <c r="K14" s="124">
        <v>0.158</v>
      </c>
      <c r="L14" s="61">
        <f t="shared" ref="L14:L15" si="17">N14-N14/100*40</f>
        <v>11400</v>
      </c>
      <c r="M14" s="62">
        <f t="shared" ref="M14:M15" si="18">N14-N14/100*35</f>
        <v>12350</v>
      </c>
      <c r="N14" s="125">
        <v>19000</v>
      </c>
      <c r="O14" s="126">
        <f t="shared" si="2"/>
        <v>0</v>
      </c>
      <c r="P14" s="107">
        <f t="shared" si="3"/>
        <v>0</v>
      </c>
      <c r="Q14" s="68">
        <f t="shared" ref="Q14:Q31" si="19">N14*S14</f>
        <v>0</v>
      </c>
      <c r="R14" s="63" t="str">
        <f t="shared" ref="R14:R15" si="20">IF(C14-S14&lt;0,"НЕТ","")</f>
        <v/>
      </c>
      <c r="S14" s="67"/>
      <c r="T14" s="65"/>
    </row>
    <row r="15" spans="1:20" s="66" customFormat="1" ht="52.35" customHeight="1" outlineLevel="4" thickBot="1" x14ac:dyDescent="0.25">
      <c r="A15" s="57" t="s">
        <v>33</v>
      </c>
      <c r="B15" s="58" t="s">
        <v>195</v>
      </c>
      <c r="C15" s="121">
        <v>46</v>
      </c>
      <c r="D15" s="59" t="s">
        <v>12</v>
      </c>
      <c r="E15" s="122">
        <v>3</v>
      </c>
      <c r="F15" s="60" t="s">
        <v>30</v>
      </c>
      <c r="G15" s="60" t="s">
        <v>34</v>
      </c>
      <c r="H15" s="60" t="s">
        <v>16</v>
      </c>
      <c r="I15" s="123">
        <v>27</v>
      </c>
      <c r="J15" s="60" t="s">
        <v>8</v>
      </c>
      <c r="K15" s="124">
        <v>0.375</v>
      </c>
      <c r="L15" s="61">
        <f t="shared" si="17"/>
        <v>15420</v>
      </c>
      <c r="M15" s="62">
        <f t="shared" si="18"/>
        <v>16705</v>
      </c>
      <c r="N15" s="125">
        <v>25700</v>
      </c>
      <c r="O15" s="126">
        <f t="shared" si="2"/>
        <v>0</v>
      </c>
      <c r="P15" s="107">
        <f t="shared" si="3"/>
        <v>0</v>
      </c>
      <c r="Q15" s="68">
        <f t="shared" si="19"/>
        <v>0</v>
      </c>
      <c r="R15" s="63" t="str">
        <f t="shared" si="20"/>
        <v/>
      </c>
      <c r="S15" s="67"/>
      <c r="T15" s="65"/>
    </row>
    <row r="16" spans="1:20" s="66" customFormat="1" ht="52.35" customHeight="1" outlineLevel="3" thickBot="1" x14ac:dyDescent="0.25">
      <c r="A16" s="57" t="s">
        <v>35</v>
      </c>
      <c r="B16" s="58" t="s">
        <v>196</v>
      </c>
      <c r="C16" s="121">
        <v>83</v>
      </c>
      <c r="D16" s="59" t="s">
        <v>2</v>
      </c>
      <c r="E16" s="122">
        <v>3</v>
      </c>
      <c r="F16" s="60" t="s">
        <v>5</v>
      </c>
      <c r="G16" s="60" t="s">
        <v>36</v>
      </c>
      <c r="H16" s="60" t="s">
        <v>221</v>
      </c>
      <c r="I16" s="123">
        <v>165</v>
      </c>
      <c r="J16" s="60" t="s">
        <v>22</v>
      </c>
      <c r="K16" s="124">
        <v>0.67</v>
      </c>
      <c r="L16" s="61">
        <f t="shared" ref="L16" si="21">N16-N16/100*45</f>
        <v>5335</v>
      </c>
      <c r="M16" s="62">
        <f t="shared" ref="M16" si="22">N16-N16/100*40</f>
        <v>5820</v>
      </c>
      <c r="N16" s="125">
        <v>9700</v>
      </c>
      <c r="O16" s="126">
        <f t="shared" si="2"/>
        <v>0</v>
      </c>
      <c r="P16" s="107">
        <f t="shared" si="3"/>
        <v>0</v>
      </c>
      <c r="Q16" s="68">
        <f t="shared" si="19"/>
        <v>0</v>
      </c>
      <c r="R16" s="63" t="str">
        <f t="shared" ref="R16:R18" si="23">IF(C16-S16&lt;0,"НЕТ","")</f>
        <v/>
      </c>
      <c r="S16" s="67"/>
      <c r="T16" s="65"/>
    </row>
    <row r="17" spans="1:20" s="66" customFormat="1" ht="52.35" customHeight="1" outlineLevel="3" thickBot="1" x14ac:dyDescent="0.25">
      <c r="A17" s="57" t="s">
        <v>37</v>
      </c>
      <c r="B17" s="58" t="s">
        <v>197</v>
      </c>
      <c r="C17" s="121">
        <v>29</v>
      </c>
      <c r="D17" s="59" t="s">
        <v>2</v>
      </c>
      <c r="E17" s="122">
        <v>1</v>
      </c>
      <c r="F17" s="60" t="s">
        <v>5</v>
      </c>
      <c r="G17" s="60" t="s">
        <v>38</v>
      </c>
      <c r="H17" s="60" t="s">
        <v>140</v>
      </c>
      <c r="I17" s="123">
        <v>11.5</v>
      </c>
      <c r="J17" s="60" t="s">
        <v>21</v>
      </c>
      <c r="K17" s="124">
        <v>0.48599999999999999</v>
      </c>
      <c r="L17" s="61">
        <f t="shared" ref="L17" si="24">N17-N17/100*45</f>
        <v>2915</v>
      </c>
      <c r="M17" s="62">
        <f t="shared" ref="M17" si="25">N17-N17/100*40</f>
        <v>3180</v>
      </c>
      <c r="N17" s="125">
        <v>5300</v>
      </c>
      <c r="O17" s="126">
        <f t="shared" si="2"/>
        <v>0</v>
      </c>
      <c r="P17" s="107">
        <f t="shared" si="3"/>
        <v>0</v>
      </c>
      <c r="Q17" s="68">
        <f t="shared" si="19"/>
        <v>0</v>
      </c>
      <c r="R17" s="63" t="str">
        <f t="shared" si="23"/>
        <v/>
      </c>
      <c r="S17" s="67"/>
      <c r="T17" s="65"/>
    </row>
    <row r="18" spans="1:20" s="66" customFormat="1" ht="52.35" customHeight="1" outlineLevel="3" thickBot="1" x14ac:dyDescent="0.25">
      <c r="A18" s="57" t="s">
        <v>39</v>
      </c>
      <c r="B18" s="58" t="s">
        <v>198</v>
      </c>
      <c r="C18" s="121">
        <v>613</v>
      </c>
      <c r="D18" s="59" t="s">
        <v>12</v>
      </c>
      <c r="E18" s="122">
        <v>1</v>
      </c>
      <c r="F18" s="60" t="s">
        <v>3</v>
      </c>
      <c r="G18" s="60" t="s">
        <v>40</v>
      </c>
      <c r="H18" s="60" t="s">
        <v>221</v>
      </c>
      <c r="I18" s="123">
        <v>9.5</v>
      </c>
      <c r="J18" s="60" t="s">
        <v>21</v>
      </c>
      <c r="K18" s="124">
        <v>0.27200000000000002</v>
      </c>
      <c r="L18" s="61">
        <f>N18-N18/100*40</f>
        <v>3306</v>
      </c>
      <c r="M18" s="62">
        <f>N18-N18/100*35</f>
        <v>3581.5</v>
      </c>
      <c r="N18" s="125">
        <v>5510</v>
      </c>
      <c r="O18" s="126">
        <f t="shared" si="2"/>
        <v>0</v>
      </c>
      <c r="P18" s="107">
        <f t="shared" si="3"/>
        <v>0</v>
      </c>
      <c r="Q18" s="68">
        <f>N18*S18</f>
        <v>0</v>
      </c>
      <c r="R18" s="63" t="str">
        <f t="shared" si="23"/>
        <v/>
      </c>
      <c r="S18" s="67"/>
      <c r="T18" s="65"/>
    </row>
    <row r="19" spans="1:20" s="89" customFormat="1" ht="52.35" customHeight="1" outlineLevel="4" thickBot="1" x14ac:dyDescent="0.25">
      <c r="A19" s="57" t="s">
        <v>105</v>
      </c>
      <c r="B19" s="58" t="s">
        <v>106</v>
      </c>
      <c r="C19" s="121">
        <v>210</v>
      </c>
      <c r="D19" s="128" t="s">
        <v>2</v>
      </c>
      <c r="E19" s="122"/>
      <c r="F19" s="60"/>
      <c r="G19" s="60" t="s">
        <v>42</v>
      </c>
      <c r="H19" s="60" t="s">
        <v>232</v>
      </c>
      <c r="I19" s="123"/>
      <c r="J19" s="60"/>
      <c r="K19" s="124">
        <v>1.5</v>
      </c>
      <c r="L19" s="61">
        <f t="shared" ref="L19:L26" si="26">N19-N19/100*45</f>
        <v>5555</v>
      </c>
      <c r="M19" s="62">
        <f t="shared" ref="M19:M26" si="27">N19-N19/100*40</f>
        <v>6060</v>
      </c>
      <c r="N19" s="125">
        <v>10100</v>
      </c>
      <c r="O19" s="126">
        <f t="shared" si="2"/>
        <v>0</v>
      </c>
      <c r="P19" s="107">
        <f t="shared" si="3"/>
        <v>0</v>
      </c>
      <c r="Q19" s="68">
        <f t="shared" ref="Q19:Q26" si="28">N19*S19</f>
        <v>0</v>
      </c>
      <c r="R19" s="63" t="str">
        <f t="shared" ref="R19:R21" si="29">IF(C19-S19&lt;0,"НЕТ","")</f>
        <v/>
      </c>
      <c r="S19" s="67"/>
      <c r="T19" s="88"/>
    </row>
    <row r="20" spans="1:20" s="89" customFormat="1" ht="52.35" customHeight="1" outlineLevel="4" thickBot="1" x14ac:dyDescent="0.25">
      <c r="A20" s="57" t="s">
        <v>107</v>
      </c>
      <c r="B20" s="58" t="s">
        <v>108</v>
      </c>
      <c r="C20" s="121">
        <v>128</v>
      </c>
      <c r="D20" s="128" t="s">
        <v>2</v>
      </c>
      <c r="E20" s="122"/>
      <c r="F20" s="60"/>
      <c r="G20" s="60" t="s">
        <v>109</v>
      </c>
      <c r="H20" s="60">
        <v>0</v>
      </c>
      <c r="I20" s="123"/>
      <c r="J20" s="60"/>
      <c r="K20" s="124">
        <v>1.5</v>
      </c>
      <c r="L20" s="61">
        <f t="shared" si="26"/>
        <v>5500</v>
      </c>
      <c r="M20" s="62">
        <f t="shared" si="27"/>
        <v>6000</v>
      </c>
      <c r="N20" s="125">
        <v>10000</v>
      </c>
      <c r="O20" s="126">
        <f t="shared" si="2"/>
        <v>0</v>
      </c>
      <c r="P20" s="107">
        <f t="shared" si="3"/>
        <v>0</v>
      </c>
      <c r="Q20" s="68">
        <f t="shared" si="28"/>
        <v>0</v>
      </c>
      <c r="R20" s="63" t="str">
        <f t="shared" si="29"/>
        <v/>
      </c>
      <c r="S20" s="67"/>
      <c r="T20" s="88"/>
    </row>
    <row r="21" spans="1:20" s="66" customFormat="1" ht="52.35" customHeight="1" outlineLevel="5" thickBot="1" x14ac:dyDescent="0.25">
      <c r="A21" s="57" t="s">
        <v>44</v>
      </c>
      <c r="B21" s="58" t="s">
        <v>199</v>
      </c>
      <c r="C21" s="121">
        <v>0</v>
      </c>
      <c r="D21" s="59" t="s">
        <v>2</v>
      </c>
      <c r="E21" s="122"/>
      <c r="F21" s="60"/>
      <c r="G21" s="60" t="s">
        <v>43</v>
      </c>
      <c r="H21" s="60" t="s">
        <v>222</v>
      </c>
      <c r="I21" s="123"/>
      <c r="J21" s="60"/>
      <c r="K21" s="124">
        <v>0.66500000000000004</v>
      </c>
      <c r="L21" s="61">
        <f t="shared" si="26"/>
        <v>2475</v>
      </c>
      <c r="M21" s="62">
        <f t="shared" si="27"/>
        <v>2700</v>
      </c>
      <c r="N21" s="125">
        <v>4500</v>
      </c>
      <c r="O21" s="126">
        <f t="shared" si="2"/>
        <v>0</v>
      </c>
      <c r="P21" s="107">
        <f t="shared" si="3"/>
        <v>0</v>
      </c>
      <c r="Q21" s="68">
        <f t="shared" si="28"/>
        <v>0</v>
      </c>
      <c r="R21" s="63" t="str">
        <f t="shared" si="29"/>
        <v/>
      </c>
      <c r="S21" s="67"/>
      <c r="T21" s="65"/>
    </row>
    <row r="22" spans="1:20" s="66" customFormat="1" ht="52.35" customHeight="1" outlineLevel="4" thickBot="1" x14ac:dyDescent="0.25">
      <c r="A22" s="57" t="s">
        <v>45</v>
      </c>
      <c r="B22" s="58" t="s">
        <v>46</v>
      </c>
      <c r="C22" s="121">
        <v>13</v>
      </c>
      <c r="D22" s="59" t="s">
        <v>2</v>
      </c>
      <c r="E22" s="122">
        <v>1</v>
      </c>
      <c r="F22" s="60"/>
      <c r="G22" s="60" t="s">
        <v>47</v>
      </c>
      <c r="H22" s="60" t="s">
        <v>48</v>
      </c>
      <c r="I22" s="123">
        <v>16.5</v>
      </c>
      <c r="J22" s="60"/>
      <c r="K22" s="124">
        <v>0.223</v>
      </c>
      <c r="L22" s="61">
        <f t="shared" si="26"/>
        <v>1320</v>
      </c>
      <c r="M22" s="62">
        <f t="shared" si="27"/>
        <v>1440</v>
      </c>
      <c r="N22" s="125">
        <v>2400</v>
      </c>
      <c r="O22" s="126">
        <f t="shared" si="2"/>
        <v>0</v>
      </c>
      <c r="P22" s="107">
        <f t="shared" si="3"/>
        <v>0</v>
      </c>
      <c r="Q22" s="68">
        <f t="shared" si="28"/>
        <v>0</v>
      </c>
      <c r="R22" s="63" t="str">
        <f t="shared" ref="R22:R28" si="30">IF(C22-S22&lt;0,"НЕТ","")</f>
        <v/>
      </c>
      <c r="S22" s="67"/>
      <c r="T22" s="65"/>
    </row>
    <row r="23" spans="1:20" s="66" customFormat="1" ht="52.35" customHeight="1" outlineLevel="4" thickBot="1" x14ac:dyDescent="0.25">
      <c r="A23" s="57" t="s">
        <v>49</v>
      </c>
      <c r="B23" s="58" t="s">
        <v>50</v>
      </c>
      <c r="C23" s="121">
        <v>23</v>
      </c>
      <c r="D23" s="59" t="s">
        <v>2</v>
      </c>
      <c r="E23" s="122"/>
      <c r="F23" s="60"/>
      <c r="G23" s="60" t="s">
        <v>51</v>
      </c>
      <c r="H23" s="60">
        <v>0</v>
      </c>
      <c r="I23" s="123">
        <v>10</v>
      </c>
      <c r="J23" s="60"/>
      <c r="K23" s="124">
        <v>0.01</v>
      </c>
      <c r="L23" s="61">
        <f t="shared" si="26"/>
        <v>55</v>
      </c>
      <c r="M23" s="62">
        <f t="shared" si="27"/>
        <v>60</v>
      </c>
      <c r="N23" s="125">
        <v>100</v>
      </c>
      <c r="O23" s="126">
        <f t="shared" si="2"/>
        <v>0</v>
      </c>
      <c r="P23" s="107">
        <f t="shared" si="3"/>
        <v>0</v>
      </c>
      <c r="Q23" s="68">
        <f t="shared" si="28"/>
        <v>0</v>
      </c>
      <c r="R23" s="63" t="str">
        <f t="shared" si="30"/>
        <v/>
      </c>
      <c r="S23" s="67"/>
      <c r="T23" s="65"/>
    </row>
    <row r="24" spans="1:20" s="66" customFormat="1" ht="52.35" customHeight="1" outlineLevel="4" thickBot="1" x14ac:dyDescent="0.25">
      <c r="A24" s="57" t="s">
        <v>52</v>
      </c>
      <c r="B24" s="58" t="s">
        <v>53</v>
      </c>
      <c r="C24" s="121">
        <v>64</v>
      </c>
      <c r="D24" s="59" t="s">
        <v>2</v>
      </c>
      <c r="E24" s="122"/>
      <c r="F24" s="60"/>
      <c r="G24" s="60"/>
      <c r="H24" s="60">
        <v>0</v>
      </c>
      <c r="I24" s="123">
        <v>12</v>
      </c>
      <c r="J24" s="60"/>
      <c r="K24" s="124">
        <v>2.5000000000000001E-2</v>
      </c>
      <c r="L24" s="61">
        <f t="shared" si="26"/>
        <v>110</v>
      </c>
      <c r="M24" s="62">
        <f t="shared" si="27"/>
        <v>120</v>
      </c>
      <c r="N24" s="125">
        <v>200</v>
      </c>
      <c r="O24" s="126">
        <f t="shared" si="2"/>
        <v>0</v>
      </c>
      <c r="P24" s="107">
        <f t="shared" si="3"/>
        <v>0</v>
      </c>
      <c r="Q24" s="68">
        <f t="shared" si="28"/>
        <v>0</v>
      </c>
      <c r="R24" s="63" t="str">
        <f t="shared" si="30"/>
        <v/>
      </c>
      <c r="S24" s="67"/>
      <c r="T24" s="65"/>
    </row>
    <row r="25" spans="1:20" s="66" customFormat="1" ht="52.35" customHeight="1" outlineLevel="4" thickBot="1" x14ac:dyDescent="0.25">
      <c r="A25" s="57" t="s">
        <v>54</v>
      </c>
      <c r="B25" s="58" t="s">
        <v>55</v>
      </c>
      <c r="C25" s="121">
        <v>629</v>
      </c>
      <c r="D25" s="59" t="s">
        <v>2</v>
      </c>
      <c r="E25" s="122"/>
      <c r="F25" s="60"/>
      <c r="G25" s="60"/>
      <c r="H25" s="60">
        <v>0</v>
      </c>
      <c r="I25" s="123">
        <v>15</v>
      </c>
      <c r="J25" s="60"/>
      <c r="K25" s="124">
        <v>2.5000000000000001E-2</v>
      </c>
      <c r="L25" s="61">
        <f t="shared" si="26"/>
        <v>110</v>
      </c>
      <c r="M25" s="62">
        <f t="shared" si="27"/>
        <v>120</v>
      </c>
      <c r="N25" s="125">
        <v>200</v>
      </c>
      <c r="O25" s="126">
        <f t="shared" si="2"/>
        <v>0</v>
      </c>
      <c r="P25" s="107">
        <f t="shared" si="3"/>
        <v>0</v>
      </c>
      <c r="Q25" s="68">
        <f t="shared" si="28"/>
        <v>0</v>
      </c>
      <c r="R25" s="63" t="str">
        <f t="shared" si="30"/>
        <v/>
      </c>
      <c r="S25" s="67"/>
      <c r="T25" s="65"/>
    </row>
    <row r="26" spans="1:20" s="66" customFormat="1" ht="52.35" customHeight="1" outlineLevel="4" thickBot="1" x14ac:dyDescent="0.25">
      <c r="A26" s="57" t="s">
        <v>56</v>
      </c>
      <c r="B26" s="58" t="s">
        <v>57</v>
      </c>
      <c r="C26" s="121">
        <v>4</v>
      </c>
      <c r="D26" s="59" t="s">
        <v>2</v>
      </c>
      <c r="E26" s="122"/>
      <c r="F26" s="60"/>
      <c r="G26" s="60"/>
      <c r="H26" s="60">
        <v>0</v>
      </c>
      <c r="I26" s="123">
        <v>16</v>
      </c>
      <c r="J26" s="60"/>
      <c r="K26" s="124">
        <v>2.5000000000000001E-2</v>
      </c>
      <c r="L26" s="61">
        <f t="shared" si="26"/>
        <v>110</v>
      </c>
      <c r="M26" s="62">
        <f t="shared" si="27"/>
        <v>120</v>
      </c>
      <c r="N26" s="125">
        <v>200</v>
      </c>
      <c r="O26" s="126">
        <f t="shared" si="2"/>
        <v>0</v>
      </c>
      <c r="P26" s="107">
        <f t="shared" si="3"/>
        <v>0</v>
      </c>
      <c r="Q26" s="68">
        <f t="shared" si="28"/>
        <v>0</v>
      </c>
      <c r="R26" s="63" t="str">
        <f t="shared" si="30"/>
        <v/>
      </c>
      <c r="S26" s="67"/>
      <c r="T26" s="65"/>
    </row>
    <row r="27" spans="1:20" s="66" customFormat="1" ht="52.35" customHeight="1" outlineLevel="4" thickBot="1" x14ac:dyDescent="0.25">
      <c r="A27" s="57" t="s">
        <v>58</v>
      </c>
      <c r="B27" s="58" t="s">
        <v>59</v>
      </c>
      <c r="C27" s="121">
        <v>622</v>
      </c>
      <c r="D27" s="59" t="s">
        <v>2</v>
      </c>
      <c r="E27" s="122"/>
      <c r="F27" s="60"/>
      <c r="G27" s="60"/>
      <c r="H27" s="60">
        <v>0</v>
      </c>
      <c r="I27" s="123"/>
      <c r="J27" s="60"/>
      <c r="K27" s="124">
        <v>0.1</v>
      </c>
      <c r="L27" s="61">
        <f>N27-N27/100*40</f>
        <v>120</v>
      </c>
      <c r="M27" s="62">
        <f>N27-N27/100*35</f>
        <v>130</v>
      </c>
      <c r="N27" s="125">
        <v>200</v>
      </c>
      <c r="O27" s="126">
        <f t="shared" si="2"/>
        <v>0</v>
      </c>
      <c r="P27" s="107">
        <f t="shared" si="3"/>
        <v>0</v>
      </c>
      <c r="Q27" s="68">
        <f t="shared" si="19"/>
        <v>0</v>
      </c>
      <c r="R27" s="63" t="str">
        <f t="shared" si="30"/>
        <v/>
      </c>
      <c r="S27" s="67"/>
      <c r="T27" s="65"/>
    </row>
    <row r="28" spans="1:20" s="66" customFormat="1" ht="52.35" customHeight="1" outlineLevel="4" thickBot="1" x14ac:dyDescent="0.25">
      <c r="A28" s="57" t="s">
        <v>60</v>
      </c>
      <c r="B28" s="58" t="s">
        <v>61</v>
      </c>
      <c r="C28" s="121">
        <v>298</v>
      </c>
      <c r="D28" s="59" t="s">
        <v>12</v>
      </c>
      <c r="E28" s="122"/>
      <c r="F28" s="60"/>
      <c r="G28" s="60" t="s">
        <v>62</v>
      </c>
      <c r="H28" s="60" t="s">
        <v>221</v>
      </c>
      <c r="I28" s="123"/>
      <c r="J28" s="60"/>
      <c r="K28" s="124">
        <v>0.11700000000000001</v>
      </c>
      <c r="L28" s="61">
        <f t="shared" ref="L28" si="31">N28-N28/100*40</f>
        <v>2040</v>
      </c>
      <c r="M28" s="62">
        <f t="shared" ref="M28" si="32">N28-N28/100*35</f>
        <v>2210</v>
      </c>
      <c r="N28" s="125">
        <v>3400</v>
      </c>
      <c r="O28" s="126">
        <f t="shared" si="2"/>
        <v>0</v>
      </c>
      <c r="P28" s="107">
        <f t="shared" si="3"/>
        <v>0</v>
      </c>
      <c r="Q28" s="68">
        <f t="shared" si="19"/>
        <v>0</v>
      </c>
      <c r="R28" s="63" t="str">
        <f t="shared" si="30"/>
        <v/>
      </c>
      <c r="S28" s="67"/>
      <c r="T28" s="65"/>
    </row>
    <row r="29" spans="1:20" s="66" customFormat="1" ht="52.35" customHeight="1" outlineLevel="3" thickBot="1" x14ac:dyDescent="0.25">
      <c r="A29" s="57" t="s">
        <v>65</v>
      </c>
      <c r="B29" s="58" t="s">
        <v>66</v>
      </c>
      <c r="C29" s="121">
        <v>583</v>
      </c>
      <c r="D29" s="59" t="s">
        <v>2</v>
      </c>
      <c r="E29" s="122"/>
      <c r="F29" s="60"/>
      <c r="G29" s="60" t="s">
        <v>67</v>
      </c>
      <c r="H29" s="60" t="s">
        <v>11</v>
      </c>
      <c r="I29" s="123"/>
      <c r="J29" s="60" t="s">
        <v>64</v>
      </c>
      <c r="K29" s="124">
        <v>0.04</v>
      </c>
      <c r="L29" s="61">
        <f t="shared" ref="L29:L31" si="33">N29-N29/100*45</f>
        <v>550</v>
      </c>
      <c r="M29" s="62">
        <f t="shared" ref="M29:M31" si="34">N29-N29/100*40</f>
        <v>600</v>
      </c>
      <c r="N29" s="125">
        <v>1000</v>
      </c>
      <c r="O29" s="126">
        <f t="shared" si="2"/>
        <v>0</v>
      </c>
      <c r="P29" s="107">
        <f t="shared" si="3"/>
        <v>0</v>
      </c>
      <c r="Q29" s="68">
        <f t="shared" si="19"/>
        <v>0</v>
      </c>
      <c r="R29" s="63" t="str">
        <f t="shared" ref="R29:R34" si="35">IF(C29-S29&lt;0,"НЕТ","")</f>
        <v/>
      </c>
      <c r="S29" s="67"/>
      <c r="T29" s="65"/>
    </row>
    <row r="30" spans="1:20" s="66" customFormat="1" ht="52.35" customHeight="1" outlineLevel="3" thickBot="1" x14ac:dyDescent="0.25">
      <c r="A30" s="57" t="s">
        <v>68</v>
      </c>
      <c r="B30" s="58" t="s">
        <v>200</v>
      </c>
      <c r="C30" s="121">
        <v>702</v>
      </c>
      <c r="D30" s="59" t="s">
        <v>2</v>
      </c>
      <c r="E30" s="122"/>
      <c r="F30" s="60"/>
      <c r="G30" s="60" t="s">
        <v>69</v>
      </c>
      <c r="H30" s="60">
        <v>0</v>
      </c>
      <c r="I30" s="123"/>
      <c r="J30" s="60" t="s">
        <v>63</v>
      </c>
      <c r="K30" s="124">
        <v>0.13700000000000001</v>
      </c>
      <c r="L30" s="61">
        <f t="shared" si="33"/>
        <v>1265</v>
      </c>
      <c r="M30" s="62">
        <f t="shared" si="34"/>
        <v>1380</v>
      </c>
      <c r="N30" s="125">
        <v>2300</v>
      </c>
      <c r="O30" s="126">
        <f t="shared" si="2"/>
        <v>0</v>
      </c>
      <c r="P30" s="107">
        <f t="shared" si="3"/>
        <v>0</v>
      </c>
      <c r="Q30" s="68">
        <f t="shared" si="19"/>
        <v>0</v>
      </c>
      <c r="R30" s="63" t="str">
        <f t="shared" si="35"/>
        <v/>
      </c>
      <c r="S30" s="67"/>
      <c r="T30" s="65"/>
    </row>
    <row r="31" spans="1:20" s="66" customFormat="1" ht="52.35" customHeight="1" outlineLevel="3" thickBot="1" x14ac:dyDescent="0.25">
      <c r="A31" s="57" t="s">
        <v>72</v>
      </c>
      <c r="B31" s="58" t="s">
        <v>73</v>
      </c>
      <c r="C31" s="121">
        <v>221</v>
      </c>
      <c r="D31" s="59" t="s">
        <v>2</v>
      </c>
      <c r="E31" s="122"/>
      <c r="F31" s="60"/>
      <c r="G31" s="60" t="s">
        <v>70</v>
      </c>
      <c r="H31" s="60" t="s">
        <v>71</v>
      </c>
      <c r="I31" s="123"/>
      <c r="J31" s="60" t="s">
        <v>74</v>
      </c>
      <c r="K31" s="124">
        <v>0.629</v>
      </c>
      <c r="L31" s="61">
        <f t="shared" si="33"/>
        <v>1980</v>
      </c>
      <c r="M31" s="62">
        <f t="shared" si="34"/>
        <v>2160</v>
      </c>
      <c r="N31" s="125">
        <v>3600</v>
      </c>
      <c r="O31" s="126">
        <f t="shared" si="2"/>
        <v>0</v>
      </c>
      <c r="P31" s="107">
        <f t="shared" si="3"/>
        <v>0</v>
      </c>
      <c r="Q31" s="68">
        <f t="shared" si="19"/>
        <v>0</v>
      </c>
      <c r="R31" s="63" t="str">
        <f t="shared" si="35"/>
        <v/>
      </c>
      <c r="S31" s="67"/>
      <c r="T31" s="65"/>
    </row>
    <row r="32" spans="1:20" s="66" customFormat="1" ht="52.35" customHeight="1" outlineLevel="3" thickBot="1" x14ac:dyDescent="0.25">
      <c r="A32" s="57" t="s">
        <v>75</v>
      </c>
      <c r="B32" s="58" t="s">
        <v>76</v>
      </c>
      <c r="C32" s="121">
        <v>42</v>
      </c>
      <c r="D32" s="59" t="s">
        <v>12</v>
      </c>
      <c r="E32" s="122"/>
      <c r="F32" s="60"/>
      <c r="G32" s="60" t="s">
        <v>77</v>
      </c>
      <c r="H32" s="60" t="s">
        <v>11</v>
      </c>
      <c r="I32" s="123"/>
      <c r="J32" s="60" t="s">
        <v>64</v>
      </c>
      <c r="K32" s="124">
        <v>3.1E-2</v>
      </c>
      <c r="L32" s="61">
        <f t="shared" ref="L32:L34" si="36">N32-N32/100*40</f>
        <v>720</v>
      </c>
      <c r="M32" s="62">
        <f t="shared" ref="M32:M34" si="37">N32-N32/100*35</f>
        <v>780</v>
      </c>
      <c r="N32" s="125">
        <v>1200</v>
      </c>
      <c r="O32" s="126">
        <f t="shared" si="2"/>
        <v>0</v>
      </c>
      <c r="P32" s="107">
        <f t="shared" si="3"/>
        <v>0</v>
      </c>
      <c r="Q32" s="68">
        <f t="shared" ref="Q32:Q62" si="38">N32*S32</f>
        <v>0</v>
      </c>
      <c r="R32" s="63" t="str">
        <f t="shared" si="35"/>
        <v/>
      </c>
      <c r="S32" s="67"/>
      <c r="T32" s="65"/>
    </row>
    <row r="33" spans="1:20" s="66" customFormat="1" ht="52.35" customHeight="1" outlineLevel="3" thickBot="1" x14ac:dyDescent="0.25">
      <c r="A33" s="57" t="s">
        <v>78</v>
      </c>
      <c r="B33" s="58" t="s">
        <v>79</v>
      </c>
      <c r="C33" s="121">
        <v>98</v>
      </c>
      <c r="D33" s="59" t="s">
        <v>12</v>
      </c>
      <c r="E33" s="122"/>
      <c r="F33" s="60"/>
      <c r="G33" s="60" t="s">
        <v>77</v>
      </c>
      <c r="H33" s="60" t="s">
        <v>11</v>
      </c>
      <c r="I33" s="123"/>
      <c r="J33" s="60" t="s">
        <v>64</v>
      </c>
      <c r="K33" s="124">
        <v>3.1E-2</v>
      </c>
      <c r="L33" s="61">
        <f t="shared" si="36"/>
        <v>720</v>
      </c>
      <c r="M33" s="62">
        <f t="shared" si="37"/>
        <v>780</v>
      </c>
      <c r="N33" s="125">
        <v>1200</v>
      </c>
      <c r="O33" s="126">
        <f t="shared" si="2"/>
        <v>0</v>
      </c>
      <c r="P33" s="107">
        <f t="shared" si="3"/>
        <v>0</v>
      </c>
      <c r="Q33" s="68">
        <f t="shared" si="38"/>
        <v>0</v>
      </c>
      <c r="R33" s="63" t="str">
        <f t="shared" si="35"/>
        <v/>
      </c>
      <c r="S33" s="67"/>
      <c r="T33" s="65"/>
    </row>
    <row r="34" spans="1:20" s="66" customFormat="1" ht="52.35" customHeight="1" outlineLevel="3" thickBot="1" x14ac:dyDescent="0.25">
      <c r="A34" s="57" t="s">
        <v>81</v>
      </c>
      <c r="B34" s="58" t="s">
        <v>82</v>
      </c>
      <c r="C34" s="121">
        <v>36</v>
      </c>
      <c r="D34" s="59" t="s">
        <v>12</v>
      </c>
      <c r="E34" s="122"/>
      <c r="F34" s="60"/>
      <c r="G34" s="60" t="s">
        <v>80</v>
      </c>
      <c r="H34" s="60" t="s">
        <v>11</v>
      </c>
      <c r="I34" s="123"/>
      <c r="J34" s="60" t="s">
        <v>64</v>
      </c>
      <c r="K34" s="124">
        <v>9.5000000000000001E-2</v>
      </c>
      <c r="L34" s="61">
        <f t="shared" si="36"/>
        <v>1260</v>
      </c>
      <c r="M34" s="62">
        <f t="shared" si="37"/>
        <v>1365</v>
      </c>
      <c r="N34" s="125">
        <v>2100</v>
      </c>
      <c r="O34" s="126">
        <f t="shared" si="2"/>
        <v>0</v>
      </c>
      <c r="P34" s="107">
        <f t="shared" si="3"/>
        <v>0</v>
      </c>
      <c r="Q34" s="68">
        <f t="shared" si="38"/>
        <v>0</v>
      </c>
      <c r="R34" s="63" t="str">
        <f t="shared" si="35"/>
        <v/>
      </c>
      <c r="S34" s="67"/>
      <c r="T34" s="65"/>
    </row>
    <row r="35" spans="1:20" s="66" customFormat="1" ht="52.35" customHeight="1" outlineLevel="2" thickBot="1" x14ac:dyDescent="0.25">
      <c r="A35" s="57" t="s">
        <v>83</v>
      </c>
      <c r="B35" s="58" t="s">
        <v>84</v>
      </c>
      <c r="C35" s="121">
        <v>2</v>
      </c>
      <c r="D35" s="59" t="s">
        <v>12</v>
      </c>
      <c r="E35" s="122"/>
      <c r="F35" s="60"/>
      <c r="G35" s="60" t="s">
        <v>85</v>
      </c>
      <c r="H35" s="60">
        <v>0</v>
      </c>
      <c r="I35" s="123"/>
      <c r="J35" s="60"/>
      <c r="K35" s="124">
        <v>3.5999999999999997E-2</v>
      </c>
      <c r="L35" s="61">
        <f t="shared" ref="L35" si="39">N35-N35/100*40</f>
        <v>1320</v>
      </c>
      <c r="M35" s="62">
        <f t="shared" ref="M35" si="40">N35-N35/100*35</f>
        <v>1430</v>
      </c>
      <c r="N35" s="125">
        <v>2200</v>
      </c>
      <c r="O35" s="126">
        <f t="shared" si="2"/>
        <v>0</v>
      </c>
      <c r="P35" s="107">
        <f t="shared" si="3"/>
        <v>0</v>
      </c>
      <c r="Q35" s="68">
        <f t="shared" si="38"/>
        <v>0</v>
      </c>
      <c r="R35" s="63" t="str">
        <f t="shared" ref="R35" si="41">IF(C35-S35&lt;0,"НЕТ","")</f>
        <v/>
      </c>
      <c r="S35" s="67"/>
      <c r="T35" s="65"/>
    </row>
    <row r="36" spans="1:20" s="66" customFormat="1" ht="11.45" customHeight="1" thickBot="1" x14ac:dyDescent="0.25">
      <c r="A36" s="129" t="s">
        <v>111</v>
      </c>
      <c r="B36" s="58" t="s">
        <v>201</v>
      </c>
      <c r="C36" s="121">
        <v>0</v>
      </c>
      <c r="D36" s="128" t="s">
        <v>2</v>
      </c>
      <c r="E36" s="122"/>
      <c r="F36" s="60"/>
      <c r="G36" s="130" t="s">
        <v>112</v>
      </c>
      <c r="H36" s="60">
        <v>0</v>
      </c>
      <c r="I36" s="123"/>
      <c r="J36" s="60"/>
      <c r="K36" s="124">
        <v>0.56000000000000005</v>
      </c>
      <c r="L36" s="130">
        <f>N36-N36/100*40</f>
        <v>3960</v>
      </c>
      <c r="M36" s="131">
        <f>N36-N36/100*35</f>
        <v>4290</v>
      </c>
      <c r="N36" s="125">
        <v>6600</v>
      </c>
      <c r="O36" s="126">
        <f t="shared" si="2"/>
        <v>0</v>
      </c>
      <c r="P36" s="107">
        <f t="shared" si="3"/>
        <v>0</v>
      </c>
      <c r="Q36" s="68">
        <f t="shared" si="38"/>
        <v>0</v>
      </c>
      <c r="R36" s="132" t="str">
        <f t="shared" ref="R36:R44" si="42">IF(C36-S36&lt;0,"НЕТ","")</f>
        <v/>
      </c>
      <c r="S36" s="133"/>
      <c r="T36" s="90" t="s">
        <v>110</v>
      </c>
    </row>
    <row r="37" spans="1:20" s="66" customFormat="1" ht="11.45" customHeight="1" thickBot="1" x14ac:dyDescent="0.25">
      <c r="A37" s="69">
        <v>718311</v>
      </c>
      <c r="B37" s="58" t="s">
        <v>117</v>
      </c>
      <c r="C37" s="121">
        <v>6</v>
      </c>
      <c r="D37" s="77" t="s">
        <v>2</v>
      </c>
      <c r="E37" s="122"/>
      <c r="F37" s="60"/>
      <c r="G37" s="71"/>
      <c r="H37" s="60">
        <v>0</v>
      </c>
      <c r="I37" s="123"/>
      <c r="J37" s="60"/>
      <c r="K37" s="124">
        <v>0</v>
      </c>
      <c r="L37" s="61">
        <f t="shared" ref="L37:L38" si="43">N37-N37/100*40</f>
        <v>8880</v>
      </c>
      <c r="M37" s="62">
        <f t="shared" ref="M37:M38" si="44">N37-N37/100*35</f>
        <v>9620</v>
      </c>
      <c r="N37" s="125">
        <v>14800</v>
      </c>
      <c r="O37" s="126">
        <f t="shared" si="2"/>
        <v>0</v>
      </c>
      <c r="P37" s="107">
        <f t="shared" si="3"/>
        <v>0</v>
      </c>
      <c r="Q37" s="68">
        <f t="shared" si="38"/>
        <v>0</v>
      </c>
      <c r="R37" s="63" t="str">
        <f t="shared" si="42"/>
        <v/>
      </c>
      <c r="S37" s="74"/>
      <c r="T37" s="81" t="s">
        <v>110</v>
      </c>
    </row>
    <row r="38" spans="1:20" s="66" customFormat="1" ht="11.45" customHeight="1" thickBot="1" x14ac:dyDescent="0.25">
      <c r="A38" s="69">
        <v>750111</v>
      </c>
      <c r="B38" s="58" t="s">
        <v>118</v>
      </c>
      <c r="C38" s="121">
        <v>12</v>
      </c>
      <c r="D38" s="77" t="s">
        <v>2</v>
      </c>
      <c r="E38" s="122"/>
      <c r="F38" s="60"/>
      <c r="G38" s="71" t="s">
        <v>120</v>
      </c>
      <c r="H38" s="60" t="s">
        <v>41</v>
      </c>
      <c r="I38" s="123"/>
      <c r="J38" s="60"/>
      <c r="K38" s="124" t="s">
        <v>119</v>
      </c>
      <c r="L38" s="61">
        <f t="shared" si="43"/>
        <v>1560</v>
      </c>
      <c r="M38" s="62">
        <f t="shared" si="44"/>
        <v>1690</v>
      </c>
      <c r="N38" s="125">
        <v>2600</v>
      </c>
      <c r="O38" s="126">
        <f t="shared" si="2"/>
        <v>0</v>
      </c>
      <c r="P38" s="107">
        <f t="shared" si="3"/>
        <v>0</v>
      </c>
      <c r="Q38" s="68">
        <f t="shared" si="38"/>
        <v>0</v>
      </c>
      <c r="R38" s="63" t="str">
        <f t="shared" si="42"/>
        <v/>
      </c>
      <c r="S38" s="74"/>
      <c r="T38" s="81" t="s">
        <v>110</v>
      </c>
    </row>
    <row r="39" spans="1:20" s="66" customFormat="1" ht="11.45" customHeight="1" thickBot="1" x14ac:dyDescent="0.25">
      <c r="A39" s="69" t="s">
        <v>113</v>
      </c>
      <c r="B39" s="58" t="s">
        <v>202</v>
      </c>
      <c r="C39" s="121">
        <v>72</v>
      </c>
      <c r="D39" s="77" t="s">
        <v>2</v>
      </c>
      <c r="E39" s="122">
        <v>1</v>
      </c>
      <c r="F39" s="60" t="s">
        <v>5</v>
      </c>
      <c r="G39" s="71" t="s">
        <v>121</v>
      </c>
      <c r="H39" s="60" t="s">
        <v>221</v>
      </c>
      <c r="I39" s="123">
        <v>24</v>
      </c>
      <c r="J39" s="60" t="s">
        <v>8</v>
      </c>
      <c r="K39" s="124">
        <v>0.245</v>
      </c>
      <c r="L39" s="71">
        <f>N39-N39/100*45</f>
        <v>6050</v>
      </c>
      <c r="M39" s="72">
        <f>N39-N39/100*40</f>
        <v>6600</v>
      </c>
      <c r="N39" s="125">
        <v>11000</v>
      </c>
      <c r="O39" s="126">
        <f t="shared" si="2"/>
        <v>0</v>
      </c>
      <c r="P39" s="107">
        <f t="shared" si="3"/>
        <v>0</v>
      </c>
      <c r="Q39" s="68">
        <f t="shared" si="38"/>
        <v>0</v>
      </c>
      <c r="R39" s="63" t="str">
        <f t="shared" si="42"/>
        <v/>
      </c>
      <c r="S39" s="74"/>
      <c r="T39" s="81" t="s">
        <v>110</v>
      </c>
    </row>
    <row r="40" spans="1:20" s="66" customFormat="1" ht="11.45" customHeight="1" thickBot="1" x14ac:dyDescent="0.25">
      <c r="A40" s="69" t="s">
        <v>114</v>
      </c>
      <c r="B40" s="58" t="s">
        <v>203</v>
      </c>
      <c r="C40" s="121">
        <v>79</v>
      </c>
      <c r="D40" s="77" t="s">
        <v>2</v>
      </c>
      <c r="E40" s="122">
        <v>1</v>
      </c>
      <c r="F40" s="60" t="s">
        <v>5</v>
      </c>
      <c r="G40" s="71" t="s">
        <v>122</v>
      </c>
      <c r="H40" s="60" t="s">
        <v>221</v>
      </c>
      <c r="I40" s="123">
        <v>15</v>
      </c>
      <c r="J40" s="60" t="s">
        <v>8</v>
      </c>
      <c r="K40" s="124">
        <v>0.215</v>
      </c>
      <c r="L40" s="71">
        <f t="shared" ref="L40" si="45">N40-N40/100*45</f>
        <v>5885</v>
      </c>
      <c r="M40" s="72">
        <f t="shared" ref="M40" si="46">N40-N40/100*40</f>
        <v>6420</v>
      </c>
      <c r="N40" s="125">
        <v>10700</v>
      </c>
      <c r="O40" s="126">
        <f t="shared" si="2"/>
        <v>0</v>
      </c>
      <c r="P40" s="107">
        <f t="shared" si="3"/>
        <v>0</v>
      </c>
      <c r="Q40" s="68">
        <f t="shared" si="38"/>
        <v>0</v>
      </c>
      <c r="R40" s="63" t="str">
        <f t="shared" si="42"/>
        <v/>
      </c>
      <c r="S40" s="74"/>
      <c r="T40" s="81" t="s">
        <v>110</v>
      </c>
    </row>
    <row r="41" spans="1:20" s="66" customFormat="1" ht="11.45" customHeight="1" thickBot="1" x14ac:dyDescent="0.25">
      <c r="A41" s="69">
        <v>7009</v>
      </c>
      <c r="B41" s="58" t="s">
        <v>124</v>
      </c>
      <c r="C41" s="121">
        <v>5</v>
      </c>
      <c r="D41" s="77" t="s">
        <v>2</v>
      </c>
      <c r="E41" s="122">
        <v>1</v>
      </c>
      <c r="F41" s="60" t="s">
        <v>5</v>
      </c>
      <c r="G41" s="71" t="s">
        <v>126</v>
      </c>
      <c r="H41" s="60" t="s">
        <v>125</v>
      </c>
      <c r="I41" s="123">
        <v>24</v>
      </c>
      <c r="J41" s="60" t="s">
        <v>8</v>
      </c>
      <c r="K41" s="124">
        <v>0.25900000000000001</v>
      </c>
      <c r="L41" s="71">
        <f t="shared" ref="L41:L42" si="47">N41-N41/100*40</f>
        <v>10800</v>
      </c>
      <c r="M41" s="72">
        <f t="shared" ref="M41:M42" si="48">N41-N41/100*35</f>
        <v>11700</v>
      </c>
      <c r="N41" s="125">
        <v>18000</v>
      </c>
      <c r="O41" s="126">
        <f t="shared" si="2"/>
        <v>0</v>
      </c>
      <c r="P41" s="107">
        <f t="shared" si="3"/>
        <v>0</v>
      </c>
      <c r="Q41" s="68">
        <f t="shared" si="38"/>
        <v>0</v>
      </c>
      <c r="R41" s="63" t="str">
        <f t="shared" si="42"/>
        <v/>
      </c>
      <c r="S41" s="74"/>
      <c r="T41" s="81" t="s">
        <v>110</v>
      </c>
    </row>
    <row r="42" spans="1:20" s="66" customFormat="1" ht="24.75" customHeight="1" thickBot="1" x14ac:dyDescent="0.25">
      <c r="A42" s="69">
        <v>9006</v>
      </c>
      <c r="B42" s="58" t="s">
        <v>127</v>
      </c>
      <c r="C42" s="121">
        <v>4</v>
      </c>
      <c r="D42" s="77" t="s">
        <v>2</v>
      </c>
      <c r="E42" s="122">
        <v>69</v>
      </c>
      <c r="F42" s="60" t="s">
        <v>15</v>
      </c>
      <c r="G42" s="71" t="s">
        <v>123</v>
      </c>
      <c r="H42" s="60" t="s">
        <v>16</v>
      </c>
      <c r="I42" s="123">
        <v>23</v>
      </c>
      <c r="J42" s="60" t="s">
        <v>17</v>
      </c>
      <c r="K42" s="124">
        <v>0.35799999999999998</v>
      </c>
      <c r="L42" s="71">
        <f t="shared" si="47"/>
        <v>20352</v>
      </c>
      <c r="M42" s="72">
        <f t="shared" si="48"/>
        <v>22048</v>
      </c>
      <c r="N42" s="125">
        <v>33920</v>
      </c>
      <c r="O42" s="126">
        <f t="shared" si="2"/>
        <v>0</v>
      </c>
      <c r="P42" s="107">
        <f t="shared" si="3"/>
        <v>0</v>
      </c>
      <c r="Q42" s="68">
        <f t="shared" si="38"/>
        <v>0</v>
      </c>
      <c r="R42" s="63" t="str">
        <f t="shared" si="42"/>
        <v/>
      </c>
      <c r="S42" s="74"/>
      <c r="T42" s="81" t="s">
        <v>110</v>
      </c>
    </row>
    <row r="43" spans="1:20" s="66" customFormat="1" ht="21.75" customHeight="1" thickBot="1" x14ac:dyDescent="0.25">
      <c r="A43" s="69" t="s">
        <v>115</v>
      </c>
      <c r="B43" s="58" t="s">
        <v>128</v>
      </c>
      <c r="C43" s="121">
        <v>2</v>
      </c>
      <c r="D43" s="77" t="s">
        <v>2</v>
      </c>
      <c r="E43" s="122">
        <v>1</v>
      </c>
      <c r="F43" s="60"/>
      <c r="G43" s="71" t="s">
        <v>130</v>
      </c>
      <c r="H43" s="60" t="s">
        <v>129</v>
      </c>
      <c r="I43" s="123">
        <v>14</v>
      </c>
      <c r="J43" s="60"/>
      <c r="K43" s="124">
        <v>7.0000000000000007E-2</v>
      </c>
      <c r="L43" s="71">
        <f>N43-N43/100*40</f>
        <v>2460</v>
      </c>
      <c r="M43" s="72">
        <f>N43-N43/100*35</f>
        <v>2665</v>
      </c>
      <c r="N43" s="125">
        <v>4100</v>
      </c>
      <c r="O43" s="126">
        <f t="shared" si="2"/>
        <v>0</v>
      </c>
      <c r="P43" s="107">
        <f t="shared" si="3"/>
        <v>0</v>
      </c>
      <c r="Q43" s="68">
        <f t="shared" si="38"/>
        <v>0</v>
      </c>
      <c r="R43" s="63" t="str">
        <f t="shared" si="42"/>
        <v/>
      </c>
      <c r="S43" s="74"/>
      <c r="T43" s="81" t="s">
        <v>110</v>
      </c>
    </row>
    <row r="44" spans="1:20" s="66" customFormat="1" ht="11.45" customHeight="1" thickBot="1" x14ac:dyDescent="0.25">
      <c r="A44" s="69" t="s">
        <v>116</v>
      </c>
      <c r="B44" s="58" t="s">
        <v>204</v>
      </c>
      <c r="C44" s="121">
        <v>411</v>
      </c>
      <c r="D44" s="77" t="s">
        <v>2</v>
      </c>
      <c r="E44" s="122"/>
      <c r="F44" s="60"/>
      <c r="G44" s="71" t="s">
        <v>131</v>
      </c>
      <c r="H44" s="60">
        <v>0</v>
      </c>
      <c r="I44" s="123"/>
      <c r="J44" s="60"/>
      <c r="K44" s="124">
        <v>0.11600000000000001</v>
      </c>
      <c r="L44" s="71">
        <f t="shared" ref="L44" si="49">N44-N44/100*40</f>
        <v>840</v>
      </c>
      <c r="M44" s="72">
        <f t="shared" ref="M44" si="50">N44-N44/100*35</f>
        <v>910</v>
      </c>
      <c r="N44" s="125">
        <v>1400</v>
      </c>
      <c r="O44" s="126">
        <f t="shared" si="2"/>
        <v>0</v>
      </c>
      <c r="P44" s="107">
        <f t="shared" si="3"/>
        <v>0</v>
      </c>
      <c r="Q44" s="68">
        <f t="shared" si="38"/>
        <v>0</v>
      </c>
      <c r="R44" s="63" t="str">
        <f t="shared" si="42"/>
        <v/>
      </c>
      <c r="S44" s="74"/>
      <c r="T44" s="81" t="s">
        <v>110</v>
      </c>
    </row>
    <row r="45" spans="1:20" s="66" customFormat="1" ht="11.45" customHeight="1" thickBot="1" x14ac:dyDescent="0.25">
      <c r="A45" s="69" t="s">
        <v>133</v>
      </c>
      <c r="B45" s="58" t="s">
        <v>205</v>
      </c>
      <c r="C45" s="121">
        <v>24</v>
      </c>
      <c r="D45" s="77" t="s">
        <v>2</v>
      </c>
      <c r="E45" s="122">
        <v>1</v>
      </c>
      <c r="F45" s="60" t="s">
        <v>5</v>
      </c>
      <c r="G45" s="71" t="s">
        <v>134</v>
      </c>
      <c r="H45" s="60" t="s">
        <v>221</v>
      </c>
      <c r="I45" s="123">
        <v>16</v>
      </c>
      <c r="J45" s="60" t="s">
        <v>8</v>
      </c>
      <c r="K45" s="124">
        <v>0.215</v>
      </c>
      <c r="L45" s="71">
        <f t="shared" ref="L45:L46" si="51">N45-N45/100*45</f>
        <v>4895</v>
      </c>
      <c r="M45" s="72">
        <f t="shared" ref="M45:M46" si="52">N45-N45/100*40</f>
        <v>5340</v>
      </c>
      <c r="N45" s="125">
        <v>8900</v>
      </c>
      <c r="O45" s="126">
        <f t="shared" si="2"/>
        <v>0</v>
      </c>
      <c r="P45" s="107">
        <f t="shared" si="3"/>
        <v>0</v>
      </c>
      <c r="Q45" s="68">
        <f t="shared" si="38"/>
        <v>0</v>
      </c>
      <c r="R45" s="73"/>
      <c r="S45" s="74"/>
      <c r="T45" s="75" t="s">
        <v>110</v>
      </c>
    </row>
    <row r="46" spans="1:20" s="66" customFormat="1" ht="11.45" customHeight="1" thickBot="1" x14ac:dyDescent="0.25">
      <c r="A46" s="69" t="s">
        <v>136</v>
      </c>
      <c r="B46" s="58" t="s">
        <v>206</v>
      </c>
      <c r="C46" s="121">
        <v>42</v>
      </c>
      <c r="D46" s="77" t="s">
        <v>2</v>
      </c>
      <c r="E46" s="122">
        <v>1</v>
      </c>
      <c r="F46" s="60" t="s">
        <v>5</v>
      </c>
      <c r="G46" s="71" t="s">
        <v>135</v>
      </c>
      <c r="H46" s="60" t="s">
        <v>221</v>
      </c>
      <c r="I46" s="123">
        <v>15</v>
      </c>
      <c r="J46" s="60" t="s">
        <v>20</v>
      </c>
      <c r="K46" s="124">
        <v>0.19500000000000001</v>
      </c>
      <c r="L46" s="71">
        <f t="shared" si="51"/>
        <v>2970</v>
      </c>
      <c r="M46" s="72">
        <f t="shared" si="52"/>
        <v>3240</v>
      </c>
      <c r="N46" s="125">
        <v>5400</v>
      </c>
      <c r="O46" s="126">
        <f t="shared" si="2"/>
        <v>0</v>
      </c>
      <c r="P46" s="107">
        <f t="shared" si="3"/>
        <v>0</v>
      </c>
      <c r="Q46" s="68">
        <f t="shared" si="38"/>
        <v>0</v>
      </c>
      <c r="R46" s="73"/>
      <c r="S46" s="74"/>
      <c r="T46" s="75" t="s">
        <v>110</v>
      </c>
    </row>
    <row r="47" spans="1:20" s="66" customFormat="1" ht="11.45" customHeight="1" thickBot="1" x14ac:dyDescent="0.25">
      <c r="A47" s="134" t="s">
        <v>137</v>
      </c>
      <c r="B47" s="58" t="s">
        <v>138</v>
      </c>
      <c r="C47" s="121">
        <v>741</v>
      </c>
      <c r="D47" s="135" t="s">
        <v>2</v>
      </c>
      <c r="E47" s="122">
        <v>1</v>
      </c>
      <c r="F47" s="60" t="s">
        <v>5</v>
      </c>
      <c r="G47" s="116" t="s">
        <v>139</v>
      </c>
      <c r="H47" s="60" t="s">
        <v>140</v>
      </c>
      <c r="I47" s="123">
        <v>12</v>
      </c>
      <c r="J47" s="60" t="s">
        <v>8</v>
      </c>
      <c r="K47" s="124">
        <v>0.64600000000000002</v>
      </c>
      <c r="L47" s="116">
        <f t="shared" ref="L47:L49" si="53">N47-N47/100*45</f>
        <v>4785</v>
      </c>
      <c r="M47" s="117">
        <f t="shared" ref="M47:M49" si="54">N47-N47/100*40</f>
        <v>5220</v>
      </c>
      <c r="N47" s="125">
        <v>8700</v>
      </c>
      <c r="O47" s="126">
        <f t="shared" si="2"/>
        <v>0</v>
      </c>
      <c r="P47" s="107">
        <f t="shared" si="3"/>
        <v>0</v>
      </c>
      <c r="Q47" s="68">
        <f t="shared" si="38"/>
        <v>0</v>
      </c>
      <c r="R47" s="136"/>
      <c r="S47" s="137"/>
      <c r="T47" s="81" t="s">
        <v>110</v>
      </c>
    </row>
    <row r="48" spans="1:20" s="66" customFormat="1" ht="11.45" customHeight="1" thickBot="1" x14ac:dyDescent="0.25">
      <c r="A48" s="69" t="s">
        <v>142</v>
      </c>
      <c r="B48" s="58" t="s">
        <v>207</v>
      </c>
      <c r="C48" s="121">
        <v>74</v>
      </c>
      <c r="D48" s="77" t="s">
        <v>2</v>
      </c>
      <c r="E48" s="122">
        <v>1</v>
      </c>
      <c r="F48" s="60" t="s">
        <v>5</v>
      </c>
      <c r="G48" s="71" t="s">
        <v>134</v>
      </c>
      <c r="H48" s="60" t="s">
        <v>221</v>
      </c>
      <c r="I48" s="123">
        <v>16.5</v>
      </c>
      <c r="J48" s="60" t="s">
        <v>8</v>
      </c>
      <c r="K48" s="124">
        <v>0.17</v>
      </c>
      <c r="L48" s="71">
        <f t="shared" si="53"/>
        <v>4895</v>
      </c>
      <c r="M48" s="72">
        <f t="shared" si="54"/>
        <v>5340</v>
      </c>
      <c r="N48" s="125">
        <v>8900</v>
      </c>
      <c r="O48" s="126">
        <f t="shared" si="2"/>
        <v>0</v>
      </c>
      <c r="P48" s="107">
        <f t="shared" si="3"/>
        <v>0</v>
      </c>
      <c r="Q48" s="68">
        <f t="shared" si="38"/>
        <v>0</v>
      </c>
      <c r="R48" s="73"/>
      <c r="S48" s="74"/>
      <c r="T48" s="75" t="s">
        <v>110</v>
      </c>
    </row>
    <row r="49" spans="1:20" s="66" customFormat="1" ht="11.45" customHeight="1" thickBot="1" x14ac:dyDescent="0.25">
      <c r="A49" s="69" t="s">
        <v>143</v>
      </c>
      <c r="B49" s="58" t="s">
        <v>208</v>
      </c>
      <c r="C49" s="121">
        <v>24</v>
      </c>
      <c r="D49" s="77" t="s">
        <v>2</v>
      </c>
      <c r="E49" s="122">
        <v>1</v>
      </c>
      <c r="F49" s="60" t="s">
        <v>5</v>
      </c>
      <c r="G49" s="71" t="s">
        <v>144</v>
      </c>
      <c r="H49" s="60" t="s">
        <v>221</v>
      </c>
      <c r="I49" s="123">
        <v>16.5</v>
      </c>
      <c r="J49" s="60" t="s">
        <v>20</v>
      </c>
      <c r="K49" s="124">
        <v>0.28999999999999998</v>
      </c>
      <c r="L49" s="71">
        <f t="shared" si="53"/>
        <v>3795</v>
      </c>
      <c r="M49" s="72">
        <f t="shared" si="54"/>
        <v>4140</v>
      </c>
      <c r="N49" s="125">
        <v>6900</v>
      </c>
      <c r="O49" s="126">
        <f t="shared" si="2"/>
        <v>0</v>
      </c>
      <c r="P49" s="107">
        <f t="shared" si="3"/>
        <v>0</v>
      </c>
      <c r="Q49" s="68">
        <f t="shared" si="38"/>
        <v>0</v>
      </c>
      <c r="R49" s="73"/>
      <c r="S49" s="74"/>
      <c r="T49" s="75" t="s">
        <v>110</v>
      </c>
    </row>
    <row r="50" spans="1:20" s="66" customFormat="1" ht="11.45" customHeight="1" thickBot="1" x14ac:dyDescent="0.25">
      <c r="A50" s="69" t="s">
        <v>145</v>
      </c>
      <c r="B50" s="58" t="s">
        <v>146</v>
      </c>
      <c r="C50" s="121">
        <v>255</v>
      </c>
      <c r="D50" s="138" t="s">
        <v>2</v>
      </c>
      <c r="E50" s="122"/>
      <c r="F50" s="60"/>
      <c r="G50" s="77" t="s">
        <v>147</v>
      </c>
      <c r="H50" s="60" t="s">
        <v>41</v>
      </c>
      <c r="I50" s="123"/>
      <c r="J50" s="60"/>
      <c r="K50" s="124">
        <v>0.45500000000000002</v>
      </c>
      <c r="L50" s="71">
        <f>N50-N50/100*40</f>
        <v>2460</v>
      </c>
      <c r="M50" s="72">
        <f>N50-N50/100*35</f>
        <v>2665</v>
      </c>
      <c r="N50" s="125">
        <v>4100</v>
      </c>
      <c r="O50" s="126">
        <f t="shared" si="2"/>
        <v>0</v>
      </c>
      <c r="P50" s="107">
        <f t="shared" si="3"/>
        <v>0</v>
      </c>
      <c r="Q50" s="68">
        <f t="shared" si="38"/>
        <v>0</v>
      </c>
      <c r="R50" s="73"/>
      <c r="S50" s="74"/>
      <c r="T50" s="75" t="s">
        <v>110</v>
      </c>
    </row>
    <row r="51" spans="1:20" s="66" customFormat="1" ht="11.45" customHeight="1" thickBot="1" x14ac:dyDescent="0.25">
      <c r="A51" s="139" t="s">
        <v>149</v>
      </c>
      <c r="B51" s="58" t="s">
        <v>150</v>
      </c>
      <c r="C51" s="121">
        <v>568</v>
      </c>
      <c r="D51" s="140" t="s">
        <v>2</v>
      </c>
      <c r="E51" s="122">
        <v>1</v>
      </c>
      <c r="F51" s="60" t="s">
        <v>5</v>
      </c>
      <c r="G51" s="71" t="s">
        <v>151</v>
      </c>
      <c r="H51" s="60" t="s">
        <v>140</v>
      </c>
      <c r="I51" s="123"/>
      <c r="J51" s="60" t="s">
        <v>8</v>
      </c>
      <c r="K51" s="124">
        <v>0.34</v>
      </c>
      <c r="L51" s="71">
        <f>N51-N51/100*40</f>
        <v>4020</v>
      </c>
      <c r="M51" s="72">
        <f>N51-N51/100*35</f>
        <v>4355</v>
      </c>
      <c r="N51" s="125">
        <v>6700</v>
      </c>
      <c r="O51" s="126">
        <f t="shared" si="2"/>
        <v>0</v>
      </c>
      <c r="P51" s="107">
        <f t="shared" si="3"/>
        <v>0</v>
      </c>
      <c r="Q51" s="68">
        <f t="shared" si="38"/>
        <v>0</v>
      </c>
      <c r="R51" s="73"/>
      <c r="S51" s="74"/>
      <c r="T51" s="75" t="s">
        <v>110</v>
      </c>
    </row>
    <row r="52" spans="1:20" s="66" customFormat="1" ht="11.45" customHeight="1" thickBot="1" x14ac:dyDescent="0.25">
      <c r="A52" s="139" t="s">
        <v>152</v>
      </c>
      <c r="B52" s="58" t="s">
        <v>153</v>
      </c>
      <c r="C52" s="121">
        <v>637</v>
      </c>
      <c r="D52" s="77" t="s">
        <v>2</v>
      </c>
      <c r="E52" s="122">
        <v>1</v>
      </c>
      <c r="F52" s="60" t="s">
        <v>3</v>
      </c>
      <c r="G52" s="71" t="s">
        <v>154</v>
      </c>
      <c r="H52" s="60" t="s">
        <v>140</v>
      </c>
      <c r="I52" s="123">
        <v>13</v>
      </c>
      <c r="J52" s="60" t="s">
        <v>8</v>
      </c>
      <c r="K52" s="124">
        <v>0.53</v>
      </c>
      <c r="L52" s="71">
        <f t="shared" ref="L52:L54" si="55">N52-N52/100*40</f>
        <v>5640</v>
      </c>
      <c r="M52" s="72">
        <f t="shared" ref="M52:M54" si="56">N52-N52/100*35</f>
        <v>6110</v>
      </c>
      <c r="N52" s="125">
        <v>9400</v>
      </c>
      <c r="O52" s="126">
        <f t="shared" ref="O52:O70" si="57">S52*L52</f>
        <v>0</v>
      </c>
      <c r="P52" s="107">
        <f t="shared" ref="P52:P70" si="58">S52*M52</f>
        <v>0</v>
      </c>
      <c r="Q52" s="68">
        <f t="shared" si="38"/>
        <v>0</v>
      </c>
      <c r="R52" s="73"/>
      <c r="S52" s="74"/>
      <c r="T52" s="75" t="s">
        <v>110</v>
      </c>
    </row>
    <row r="53" spans="1:20" s="66" customFormat="1" ht="11.45" customHeight="1" thickBot="1" x14ac:dyDescent="0.25">
      <c r="A53" s="139" t="s">
        <v>155</v>
      </c>
      <c r="B53" s="58" t="s">
        <v>156</v>
      </c>
      <c r="C53" s="121">
        <v>308</v>
      </c>
      <c r="D53" s="77" t="s">
        <v>2</v>
      </c>
      <c r="E53" s="122">
        <v>1</v>
      </c>
      <c r="F53" s="60" t="s">
        <v>5</v>
      </c>
      <c r="G53" s="71" t="s">
        <v>151</v>
      </c>
      <c r="H53" s="60" t="s">
        <v>140</v>
      </c>
      <c r="I53" s="123">
        <v>18.5</v>
      </c>
      <c r="J53" s="60" t="s">
        <v>8</v>
      </c>
      <c r="K53" s="124">
        <v>0.34</v>
      </c>
      <c r="L53" s="71">
        <f t="shared" si="55"/>
        <v>4020</v>
      </c>
      <c r="M53" s="72">
        <f t="shared" si="56"/>
        <v>4355</v>
      </c>
      <c r="N53" s="125">
        <v>6700</v>
      </c>
      <c r="O53" s="126">
        <f t="shared" si="57"/>
        <v>0</v>
      </c>
      <c r="P53" s="107">
        <f t="shared" si="58"/>
        <v>0</v>
      </c>
      <c r="Q53" s="68">
        <f t="shared" si="38"/>
        <v>0</v>
      </c>
      <c r="R53" s="73"/>
      <c r="S53" s="74"/>
      <c r="T53" s="75" t="s">
        <v>110</v>
      </c>
    </row>
    <row r="54" spans="1:20" s="66" customFormat="1" ht="11.45" customHeight="1" thickBot="1" x14ac:dyDescent="0.25">
      <c r="A54" s="139" t="s">
        <v>157</v>
      </c>
      <c r="B54" s="58" t="s">
        <v>158</v>
      </c>
      <c r="C54" s="121">
        <v>492</v>
      </c>
      <c r="D54" s="77" t="s">
        <v>2</v>
      </c>
      <c r="E54" s="122">
        <v>1</v>
      </c>
      <c r="F54" s="60" t="s">
        <v>3</v>
      </c>
      <c r="G54" s="71" t="s">
        <v>154</v>
      </c>
      <c r="H54" s="60" t="s">
        <v>140</v>
      </c>
      <c r="I54" s="123">
        <v>18.5</v>
      </c>
      <c r="J54" s="60" t="s">
        <v>8</v>
      </c>
      <c r="K54" s="124">
        <v>0.53</v>
      </c>
      <c r="L54" s="71">
        <f t="shared" si="55"/>
        <v>5640</v>
      </c>
      <c r="M54" s="72">
        <f t="shared" si="56"/>
        <v>6110</v>
      </c>
      <c r="N54" s="125">
        <v>9400</v>
      </c>
      <c r="O54" s="126">
        <f t="shared" si="57"/>
        <v>0</v>
      </c>
      <c r="P54" s="107">
        <f t="shared" si="58"/>
        <v>0</v>
      </c>
      <c r="Q54" s="68">
        <f t="shared" si="38"/>
        <v>0</v>
      </c>
      <c r="R54" s="73"/>
      <c r="S54" s="74"/>
      <c r="T54" s="75" t="s">
        <v>110</v>
      </c>
    </row>
    <row r="55" spans="1:20" s="66" customFormat="1" ht="11.45" customHeight="1" thickBot="1" x14ac:dyDescent="0.25">
      <c r="A55" s="69" t="s">
        <v>45</v>
      </c>
      <c r="B55" s="58" t="s">
        <v>46</v>
      </c>
      <c r="C55" s="121">
        <v>13</v>
      </c>
      <c r="D55" s="77" t="s">
        <v>2</v>
      </c>
      <c r="E55" s="122">
        <v>1</v>
      </c>
      <c r="F55" s="60"/>
      <c r="G55" s="71" t="s">
        <v>47</v>
      </c>
      <c r="H55" s="60" t="s">
        <v>48</v>
      </c>
      <c r="I55" s="123">
        <v>16.5</v>
      </c>
      <c r="J55" s="60"/>
      <c r="K55" s="124">
        <v>0.223</v>
      </c>
      <c r="L55" s="71">
        <f>N55-N55/100*45</f>
        <v>1320</v>
      </c>
      <c r="M55" s="72">
        <f t="shared" ref="M55:M56" si="59">N55-N55/100*40</f>
        <v>1440</v>
      </c>
      <c r="N55" s="125">
        <v>2400</v>
      </c>
      <c r="O55" s="126">
        <f t="shared" si="57"/>
        <v>0</v>
      </c>
      <c r="P55" s="107">
        <f t="shared" si="58"/>
        <v>0</v>
      </c>
      <c r="Q55" s="68">
        <f t="shared" si="38"/>
        <v>0</v>
      </c>
      <c r="R55" s="73"/>
      <c r="S55" s="74"/>
      <c r="T55" s="75" t="s">
        <v>110</v>
      </c>
    </row>
    <row r="56" spans="1:20" s="66" customFormat="1" ht="28.5" customHeight="1" thickBot="1" x14ac:dyDescent="0.25">
      <c r="A56" s="69" t="s">
        <v>159</v>
      </c>
      <c r="B56" s="58" t="s">
        <v>160</v>
      </c>
      <c r="C56" s="121">
        <v>0</v>
      </c>
      <c r="D56" s="77" t="s">
        <v>2</v>
      </c>
      <c r="E56" s="122">
        <v>1</v>
      </c>
      <c r="F56" s="60" t="s">
        <v>5</v>
      </c>
      <c r="G56" s="77" t="s">
        <v>141</v>
      </c>
      <c r="H56" s="60" t="s">
        <v>221</v>
      </c>
      <c r="I56" s="123">
        <v>15</v>
      </c>
      <c r="J56" s="60" t="s">
        <v>8</v>
      </c>
      <c r="K56" s="124">
        <v>0.12</v>
      </c>
      <c r="L56" s="71">
        <f>N56-N56/100*45</f>
        <v>3795</v>
      </c>
      <c r="M56" s="72">
        <f t="shared" si="59"/>
        <v>4140</v>
      </c>
      <c r="N56" s="125">
        <v>6900</v>
      </c>
      <c r="O56" s="126">
        <f t="shared" si="57"/>
        <v>0</v>
      </c>
      <c r="P56" s="107">
        <f t="shared" si="58"/>
        <v>0</v>
      </c>
      <c r="Q56" s="68">
        <f t="shared" si="38"/>
        <v>0</v>
      </c>
      <c r="R56" s="73"/>
      <c r="S56" s="74"/>
      <c r="T56" s="75" t="s">
        <v>110</v>
      </c>
    </row>
    <row r="57" spans="1:20" s="66" customFormat="1" ht="32.25" customHeight="1" thickBot="1" x14ac:dyDescent="0.25">
      <c r="A57" s="141">
        <v>241001</v>
      </c>
      <c r="B57" s="58" t="s">
        <v>166</v>
      </c>
      <c r="C57" s="121">
        <v>2</v>
      </c>
      <c r="D57" s="80" t="s">
        <v>2</v>
      </c>
      <c r="E57" s="122"/>
      <c r="F57" s="60"/>
      <c r="G57" s="82" t="s">
        <v>174</v>
      </c>
      <c r="H57" s="60" t="s">
        <v>86</v>
      </c>
      <c r="I57" s="123"/>
      <c r="J57" s="60"/>
      <c r="K57" s="124">
        <v>0.11700000000000001</v>
      </c>
      <c r="L57" s="82">
        <f t="shared" ref="L57" si="60">N57-N57/100*40</f>
        <v>5100</v>
      </c>
      <c r="M57" s="84">
        <f t="shared" ref="M57" si="61">N57-N57/100*35</f>
        <v>5525</v>
      </c>
      <c r="N57" s="125">
        <v>8500</v>
      </c>
      <c r="O57" s="126">
        <f t="shared" si="57"/>
        <v>0</v>
      </c>
      <c r="P57" s="107">
        <f t="shared" si="58"/>
        <v>0</v>
      </c>
      <c r="Q57" s="68">
        <f t="shared" si="38"/>
        <v>0</v>
      </c>
      <c r="R57" s="85"/>
      <c r="S57" s="86"/>
      <c r="T57" s="76" t="s">
        <v>110</v>
      </c>
    </row>
    <row r="58" spans="1:20" s="66" customFormat="1" ht="11.45" customHeight="1" thickBot="1" x14ac:dyDescent="0.25">
      <c r="A58" s="70" t="s">
        <v>161</v>
      </c>
      <c r="B58" s="58" t="s">
        <v>167</v>
      </c>
      <c r="C58" s="121">
        <v>435</v>
      </c>
      <c r="D58" s="80" t="s">
        <v>2</v>
      </c>
      <c r="E58" s="122"/>
      <c r="F58" s="60"/>
      <c r="G58" s="82" t="s">
        <v>70</v>
      </c>
      <c r="H58" s="60" t="s">
        <v>71</v>
      </c>
      <c r="I58" s="123"/>
      <c r="J58" s="60" t="s">
        <v>173</v>
      </c>
      <c r="K58" s="124">
        <v>0.59899999999999998</v>
      </c>
      <c r="L58" s="82">
        <f>N58-N58/100*45</f>
        <v>2090</v>
      </c>
      <c r="M58" s="84">
        <f>N58-N58/100*40</f>
        <v>2280</v>
      </c>
      <c r="N58" s="125">
        <v>3800</v>
      </c>
      <c r="O58" s="126">
        <f t="shared" si="57"/>
        <v>0</v>
      </c>
      <c r="P58" s="107">
        <f t="shared" si="58"/>
        <v>0</v>
      </c>
      <c r="Q58" s="68">
        <f t="shared" si="38"/>
        <v>0</v>
      </c>
      <c r="R58" s="85"/>
      <c r="S58" s="86"/>
      <c r="T58" s="76" t="s">
        <v>110</v>
      </c>
    </row>
    <row r="59" spans="1:20" s="66" customFormat="1" ht="11.45" customHeight="1" thickBot="1" x14ac:dyDescent="0.25">
      <c r="A59" s="70" t="s">
        <v>162</v>
      </c>
      <c r="B59" s="58" t="s">
        <v>168</v>
      </c>
      <c r="C59" s="121">
        <v>230</v>
      </c>
      <c r="D59" s="80" t="s">
        <v>2</v>
      </c>
      <c r="E59" s="122"/>
      <c r="F59" s="60"/>
      <c r="G59" s="82" t="s">
        <v>175</v>
      </c>
      <c r="H59" s="60" t="s">
        <v>172</v>
      </c>
      <c r="I59" s="123"/>
      <c r="J59" s="60"/>
      <c r="K59" s="124">
        <v>1</v>
      </c>
      <c r="L59" s="82">
        <f t="shared" ref="L59" si="62">N59-N59/100*45</f>
        <v>2420</v>
      </c>
      <c r="M59" s="84">
        <f t="shared" ref="M59" si="63">N59-N59/100*40</f>
        <v>2640</v>
      </c>
      <c r="N59" s="125">
        <v>4400</v>
      </c>
      <c r="O59" s="126">
        <f t="shared" si="57"/>
        <v>0</v>
      </c>
      <c r="P59" s="107">
        <f t="shared" si="58"/>
        <v>0</v>
      </c>
      <c r="Q59" s="68">
        <f t="shared" si="38"/>
        <v>0</v>
      </c>
      <c r="R59" s="85"/>
      <c r="S59" s="86"/>
      <c r="T59" s="76" t="s">
        <v>110</v>
      </c>
    </row>
    <row r="60" spans="1:20" s="66" customFormat="1" ht="11.45" customHeight="1" thickBot="1" x14ac:dyDescent="0.25">
      <c r="A60" s="70" t="s">
        <v>163</v>
      </c>
      <c r="B60" s="58" t="s">
        <v>169</v>
      </c>
      <c r="C60" s="121">
        <v>41</v>
      </c>
      <c r="D60" s="80" t="s">
        <v>2</v>
      </c>
      <c r="E60" s="122"/>
      <c r="F60" s="60"/>
      <c r="G60" s="82" t="s">
        <v>132</v>
      </c>
      <c r="H60" s="60">
        <v>0</v>
      </c>
      <c r="I60" s="123"/>
      <c r="J60" s="60"/>
      <c r="K60" s="124">
        <v>7.0999999999999994E-2</v>
      </c>
      <c r="L60" s="82">
        <f t="shared" ref="L60:L62" si="64">N60-N60/100*40</f>
        <v>780</v>
      </c>
      <c r="M60" s="84">
        <f t="shared" ref="M60:M62" si="65">N60-N60/100*35</f>
        <v>845</v>
      </c>
      <c r="N60" s="125">
        <v>1300</v>
      </c>
      <c r="O60" s="126">
        <f t="shared" si="57"/>
        <v>0</v>
      </c>
      <c r="P60" s="107">
        <f t="shared" si="58"/>
        <v>0</v>
      </c>
      <c r="Q60" s="68">
        <f t="shared" si="38"/>
        <v>0</v>
      </c>
      <c r="R60" s="85"/>
      <c r="S60" s="86"/>
      <c r="T60" s="76" t="s">
        <v>110</v>
      </c>
    </row>
    <row r="61" spans="1:20" s="66" customFormat="1" ht="11.45" customHeight="1" thickBot="1" x14ac:dyDescent="0.25">
      <c r="A61" s="70" t="s">
        <v>164</v>
      </c>
      <c r="B61" s="58" t="s">
        <v>170</v>
      </c>
      <c r="C61" s="121">
        <v>87</v>
      </c>
      <c r="D61" s="80" t="s">
        <v>2</v>
      </c>
      <c r="E61" s="122"/>
      <c r="F61" s="60"/>
      <c r="G61" s="82" t="s">
        <v>176</v>
      </c>
      <c r="H61" s="60">
        <v>0</v>
      </c>
      <c r="I61" s="123"/>
      <c r="J61" s="60"/>
      <c r="K61" s="124">
        <v>0.19500000000000001</v>
      </c>
      <c r="L61" s="82">
        <f t="shared" si="64"/>
        <v>2280</v>
      </c>
      <c r="M61" s="84">
        <f t="shared" si="65"/>
        <v>2470</v>
      </c>
      <c r="N61" s="125">
        <v>3800</v>
      </c>
      <c r="O61" s="126">
        <f t="shared" si="57"/>
        <v>0</v>
      </c>
      <c r="P61" s="107">
        <f t="shared" si="58"/>
        <v>0</v>
      </c>
      <c r="Q61" s="68">
        <f t="shared" si="38"/>
        <v>0</v>
      </c>
      <c r="R61" s="85"/>
      <c r="S61" s="86"/>
      <c r="T61" s="76" t="s">
        <v>110</v>
      </c>
    </row>
    <row r="62" spans="1:20" s="66" customFormat="1" ht="11.45" customHeight="1" thickBot="1" x14ac:dyDescent="0.25">
      <c r="A62" s="70" t="s">
        <v>165</v>
      </c>
      <c r="B62" s="58" t="s">
        <v>171</v>
      </c>
      <c r="C62" s="121">
        <v>15</v>
      </c>
      <c r="D62" s="80" t="s">
        <v>2</v>
      </c>
      <c r="E62" s="122"/>
      <c r="F62" s="60"/>
      <c r="G62" s="82" t="s">
        <v>177</v>
      </c>
      <c r="H62" s="60">
        <v>0</v>
      </c>
      <c r="I62" s="123"/>
      <c r="J62" s="60"/>
      <c r="K62" s="124">
        <v>0.156</v>
      </c>
      <c r="L62" s="82">
        <f t="shared" si="64"/>
        <v>1440</v>
      </c>
      <c r="M62" s="84">
        <f t="shared" si="65"/>
        <v>1560</v>
      </c>
      <c r="N62" s="125">
        <v>2400</v>
      </c>
      <c r="O62" s="126">
        <f t="shared" si="57"/>
        <v>0</v>
      </c>
      <c r="P62" s="107">
        <f t="shared" si="58"/>
        <v>0</v>
      </c>
      <c r="Q62" s="68">
        <f t="shared" si="38"/>
        <v>0</v>
      </c>
      <c r="R62" s="85"/>
      <c r="S62" s="86"/>
      <c r="T62" s="76" t="s">
        <v>110</v>
      </c>
    </row>
    <row r="63" spans="1:20" s="66" customFormat="1" ht="11.45" customHeight="1" thickBot="1" x14ac:dyDescent="0.25">
      <c r="A63" s="142" t="s">
        <v>179</v>
      </c>
      <c r="B63" s="58" t="s">
        <v>209</v>
      </c>
      <c r="C63" s="121">
        <v>15</v>
      </c>
      <c r="D63" s="83" t="s">
        <v>2</v>
      </c>
      <c r="E63" s="122">
        <v>1</v>
      </c>
      <c r="F63" s="60" t="s">
        <v>5</v>
      </c>
      <c r="G63" s="143" t="s">
        <v>19</v>
      </c>
      <c r="H63" s="60" t="s">
        <v>221</v>
      </c>
      <c r="I63" s="123">
        <v>16.5</v>
      </c>
      <c r="J63" s="60" t="s">
        <v>223</v>
      </c>
      <c r="K63" s="124">
        <v>0.155</v>
      </c>
      <c r="L63" s="82">
        <f t="shared" ref="L63" si="66">N63-N63/100*45</f>
        <v>1980</v>
      </c>
      <c r="M63" s="84">
        <f t="shared" ref="M63" si="67">N63-N63/100*40</f>
        <v>2160</v>
      </c>
      <c r="N63" s="125">
        <v>3600</v>
      </c>
      <c r="O63" s="126">
        <f t="shared" si="57"/>
        <v>0</v>
      </c>
      <c r="P63" s="107">
        <f t="shared" si="58"/>
        <v>0</v>
      </c>
      <c r="Q63" s="68">
        <f t="shared" ref="Q63:Q87" si="68">N63*S63</f>
        <v>0</v>
      </c>
      <c r="R63" s="85"/>
      <c r="S63" s="86"/>
      <c r="T63" s="87" t="s">
        <v>110</v>
      </c>
    </row>
    <row r="64" spans="1:20" s="66" customFormat="1" ht="11.45" customHeight="1" thickBot="1" x14ac:dyDescent="0.25">
      <c r="A64" s="144">
        <v>9003</v>
      </c>
      <c r="B64" s="58" t="s">
        <v>210</v>
      </c>
      <c r="C64" s="121">
        <v>31</v>
      </c>
      <c r="D64" s="83" t="s">
        <v>2</v>
      </c>
      <c r="E64" s="122">
        <v>69</v>
      </c>
      <c r="F64" s="60" t="s">
        <v>15</v>
      </c>
      <c r="G64" s="143" t="s">
        <v>123</v>
      </c>
      <c r="H64" s="60" t="s">
        <v>16</v>
      </c>
      <c r="I64" s="123">
        <v>17</v>
      </c>
      <c r="J64" s="60" t="s">
        <v>17</v>
      </c>
      <c r="K64" s="124">
        <v>0.32300000000000001</v>
      </c>
      <c r="L64" s="82">
        <f t="shared" ref="L64:L68" si="69">N64-N64/100*40</f>
        <v>16920</v>
      </c>
      <c r="M64" s="84">
        <f t="shared" ref="M64:M68" si="70">N64-N64/100*35</f>
        <v>18330</v>
      </c>
      <c r="N64" s="125">
        <v>28200</v>
      </c>
      <c r="O64" s="126">
        <f t="shared" si="57"/>
        <v>0</v>
      </c>
      <c r="P64" s="107">
        <f t="shared" si="58"/>
        <v>0</v>
      </c>
      <c r="Q64" s="68">
        <f t="shared" si="68"/>
        <v>0</v>
      </c>
      <c r="R64" s="85"/>
      <c r="S64" s="86"/>
      <c r="T64" s="87" t="s">
        <v>110</v>
      </c>
    </row>
    <row r="65" spans="1:20" s="66" customFormat="1" ht="11.45" customHeight="1" thickBot="1" x14ac:dyDescent="0.25">
      <c r="A65" s="144">
        <v>2000</v>
      </c>
      <c r="B65" s="58" t="s">
        <v>211</v>
      </c>
      <c r="C65" s="121">
        <v>248</v>
      </c>
      <c r="D65" s="83" t="s">
        <v>2</v>
      </c>
      <c r="E65" s="122">
        <v>3</v>
      </c>
      <c r="F65" s="60" t="s">
        <v>5</v>
      </c>
      <c r="G65" s="143" t="s">
        <v>225</v>
      </c>
      <c r="H65" s="60" t="s">
        <v>220</v>
      </c>
      <c r="I65" s="123">
        <v>9</v>
      </c>
      <c r="J65" s="60" t="s">
        <v>4</v>
      </c>
      <c r="K65" s="124">
        <v>9.1999999999999998E-2</v>
      </c>
      <c r="L65" s="82">
        <f t="shared" si="69"/>
        <v>2634</v>
      </c>
      <c r="M65" s="84">
        <f t="shared" si="70"/>
        <v>2853.5</v>
      </c>
      <c r="N65" s="125">
        <v>4390</v>
      </c>
      <c r="O65" s="126">
        <f>S65*L65</f>
        <v>0</v>
      </c>
      <c r="P65" s="107">
        <f>S65*M65</f>
        <v>0</v>
      </c>
      <c r="Q65" s="68">
        <f>N65*S65</f>
        <v>0</v>
      </c>
      <c r="R65" s="85"/>
      <c r="S65" s="86"/>
      <c r="T65" s="87" t="s">
        <v>110</v>
      </c>
    </row>
    <row r="66" spans="1:20" s="66" customFormat="1" ht="11.45" customHeight="1" thickBot="1" x14ac:dyDescent="0.25">
      <c r="A66" s="144">
        <v>2005</v>
      </c>
      <c r="B66" s="58" t="s">
        <v>212</v>
      </c>
      <c r="C66" s="121">
        <v>17</v>
      </c>
      <c r="D66" s="83" t="s">
        <v>2</v>
      </c>
      <c r="E66" s="122">
        <v>3</v>
      </c>
      <c r="F66" s="60" t="s">
        <v>5</v>
      </c>
      <c r="G66" s="143" t="s">
        <v>14</v>
      </c>
      <c r="H66" s="60" t="s">
        <v>220</v>
      </c>
      <c r="I66" s="123">
        <v>21</v>
      </c>
      <c r="J66" s="60" t="s">
        <v>4</v>
      </c>
      <c r="K66" s="124">
        <v>0.182</v>
      </c>
      <c r="L66" s="82">
        <f t="shared" si="69"/>
        <v>4818</v>
      </c>
      <c r="M66" s="84">
        <f t="shared" si="70"/>
        <v>5219.5</v>
      </c>
      <c r="N66" s="125">
        <v>8030</v>
      </c>
      <c r="O66" s="126">
        <f>S66*L66</f>
        <v>0</v>
      </c>
      <c r="P66" s="107">
        <f>S66*M66</f>
        <v>0</v>
      </c>
      <c r="Q66" s="68">
        <f>N66*S66</f>
        <v>0</v>
      </c>
      <c r="R66" s="85"/>
      <c r="S66" s="86"/>
      <c r="T66" s="87" t="s">
        <v>110</v>
      </c>
    </row>
    <row r="67" spans="1:20" s="66" customFormat="1" ht="11.45" customHeight="1" thickBot="1" x14ac:dyDescent="0.25">
      <c r="A67" s="144">
        <v>2003</v>
      </c>
      <c r="B67" s="58" t="s">
        <v>213</v>
      </c>
      <c r="C67" s="121">
        <v>495</v>
      </c>
      <c r="D67" s="83" t="s">
        <v>2</v>
      </c>
      <c r="E67" s="122">
        <v>3</v>
      </c>
      <c r="F67" s="60" t="s">
        <v>5</v>
      </c>
      <c r="G67" s="143" t="s">
        <v>226</v>
      </c>
      <c r="H67" s="60" t="s">
        <v>220</v>
      </c>
      <c r="I67" s="123">
        <v>17</v>
      </c>
      <c r="J67" s="60" t="s">
        <v>4</v>
      </c>
      <c r="K67" s="124">
        <v>0.17299999999999999</v>
      </c>
      <c r="L67" s="82">
        <f t="shared" si="69"/>
        <v>4302</v>
      </c>
      <c r="M67" s="84">
        <f t="shared" si="70"/>
        <v>4660.5</v>
      </c>
      <c r="N67" s="125">
        <v>7170</v>
      </c>
      <c r="O67" s="126">
        <f t="shared" si="57"/>
        <v>0</v>
      </c>
      <c r="P67" s="107">
        <f t="shared" si="58"/>
        <v>0</v>
      </c>
      <c r="Q67" s="68">
        <f t="shared" si="68"/>
        <v>0</v>
      </c>
      <c r="R67" s="85"/>
      <c r="S67" s="86"/>
      <c r="T67" s="87" t="s">
        <v>110</v>
      </c>
    </row>
    <row r="68" spans="1:20" s="66" customFormat="1" ht="11.45" customHeight="1" thickBot="1" x14ac:dyDescent="0.25">
      <c r="A68" s="142" t="s">
        <v>180</v>
      </c>
      <c r="B68" s="58" t="s">
        <v>214</v>
      </c>
      <c r="C68" s="121">
        <v>14</v>
      </c>
      <c r="D68" s="83" t="s">
        <v>2</v>
      </c>
      <c r="E68" s="122">
        <v>63</v>
      </c>
      <c r="F68" s="60">
        <v>62</v>
      </c>
      <c r="G68" s="143" t="s">
        <v>28</v>
      </c>
      <c r="H68" s="60" t="s">
        <v>16</v>
      </c>
      <c r="I68" s="123">
        <v>15</v>
      </c>
      <c r="J68" s="60" t="s">
        <v>17</v>
      </c>
      <c r="K68" s="124">
        <v>0.26500000000000001</v>
      </c>
      <c r="L68" s="82">
        <f t="shared" si="69"/>
        <v>14340</v>
      </c>
      <c r="M68" s="84">
        <f t="shared" si="70"/>
        <v>15535</v>
      </c>
      <c r="N68" s="125">
        <v>23900</v>
      </c>
      <c r="O68" s="126">
        <f t="shared" si="57"/>
        <v>0</v>
      </c>
      <c r="P68" s="107">
        <f t="shared" si="58"/>
        <v>0</v>
      </c>
      <c r="Q68" s="68">
        <f t="shared" si="68"/>
        <v>0</v>
      </c>
      <c r="R68" s="85"/>
      <c r="S68" s="86"/>
      <c r="T68" s="87" t="s">
        <v>110</v>
      </c>
    </row>
    <row r="69" spans="1:20" s="66" customFormat="1" ht="11.45" customHeight="1" thickBot="1" x14ac:dyDescent="0.25">
      <c r="A69" s="142" t="s">
        <v>181</v>
      </c>
      <c r="B69" s="58" t="s">
        <v>215</v>
      </c>
      <c r="C69" s="121">
        <v>1</v>
      </c>
      <c r="D69" s="83" t="s">
        <v>2</v>
      </c>
      <c r="E69" s="122">
        <v>3</v>
      </c>
      <c r="F69" s="60" t="s">
        <v>5</v>
      </c>
      <c r="G69" s="143" t="s">
        <v>227</v>
      </c>
      <c r="H69" s="60" t="s">
        <v>221</v>
      </c>
      <c r="I69" s="123">
        <v>165</v>
      </c>
      <c r="J69" s="60" t="s">
        <v>22</v>
      </c>
      <c r="K69" s="124">
        <v>0.47</v>
      </c>
      <c r="L69" s="82">
        <f>N69-N69/100*45</f>
        <v>3355</v>
      </c>
      <c r="M69" s="84">
        <f>N69-N69/100*40</f>
        <v>3660</v>
      </c>
      <c r="N69" s="125">
        <v>6100</v>
      </c>
      <c r="O69" s="126">
        <f t="shared" si="57"/>
        <v>0</v>
      </c>
      <c r="P69" s="107">
        <f t="shared" si="58"/>
        <v>0</v>
      </c>
      <c r="Q69" s="68">
        <f t="shared" si="68"/>
        <v>0</v>
      </c>
      <c r="R69" s="85"/>
      <c r="S69" s="86"/>
      <c r="T69" s="87" t="s">
        <v>110</v>
      </c>
    </row>
    <row r="70" spans="1:20" s="66" customFormat="1" ht="11.45" customHeight="1" thickBot="1" x14ac:dyDescent="0.25">
      <c r="A70" s="142" t="s">
        <v>182</v>
      </c>
      <c r="B70" s="58" t="s">
        <v>216</v>
      </c>
      <c r="C70" s="121">
        <v>18</v>
      </c>
      <c r="D70" s="83" t="s">
        <v>2</v>
      </c>
      <c r="E70" s="122">
        <v>1</v>
      </c>
      <c r="F70" s="60">
        <v>60</v>
      </c>
      <c r="G70" s="143" t="s">
        <v>148</v>
      </c>
      <c r="H70" s="60" t="s">
        <v>178</v>
      </c>
      <c r="I70" s="123">
        <v>9.6</v>
      </c>
      <c r="J70" s="60" t="s">
        <v>27</v>
      </c>
      <c r="K70" s="124">
        <v>0.26500000000000001</v>
      </c>
      <c r="L70" s="82">
        <f t="shared" ref="L70:L73" si="71">N70-N70/100*40</f>
        <v>4140</v>
      </c>
      <c r="M70" s="84">
        <f t="shared" ref="M70" si="72">N70-N70/100*40</f>
        <v>4140</v>
      </c>
      <c r="N70" s="125">
        <v>6900</v>
      </c>
      <c r="O70" s="126">
        <f t="shared" si="57"/>
        <v>0</v>
      </c>
      <c r="P70" s="107">
        <f t="shared" si="58"/>
        <v>0</v>
      </c>
      <c r="Q70" s="68">
        <f t="shared" si="68"/>
        <v>0</v>
      </c>
      <c r="R70" s="85"/>
      <c r="S70" s="86"/>
      <c r="T70" s="87" t="s">
        <v>110</v>
      </c>
    </row>
    <row r="71" spans="1:20" s="66" customFormat="1" ht="11.45" customHeight="1" thickBot="1" x14ac:dyDescent="0.25">
      <c r="A71" s="142" t="s">
        <v>183</v>
      </c>
      <c r="B71" s="58" t="s">
        <v>217</v>
      </c>
      <c r="C71" s="121">
        <v>125</v>
      </c>
      <c r="D71" s="83" t="s">
        <v>2</v>
      </c>
      <c r="E71" s="122"/>
      <c r="F71" s="60"/>
      <c r="G71" s="143" t="s">
        <v>131</v>
      </c>
      <c r="H71" s="60">
        <v>0</v>
      </c>
      <c r="I71" s="123"/>
      <c r="J71" s="60"/>
      <c r="K71" s="124">
        <v>0.12</v>
      </c>
      <c r="L71" s="82">
        <f t="shared" si="71"/>
        <v>840</v>
      </c>
      <c r="M71" s="84">
        <f t="shared" ref="M71:M73" si="73">N71-N71/100*35</f>
        <v>910</v>
      </c>
      <c r="N71" s="125">
        <v>1400</v>
      </c>
      <c r="O71" s="126">
        <f t="shared" ref="O71:O83" si="74">S71*L71</f>
        <v>0</v>
      </c>
      <c r="P71" s="107">
        <f t="shared" ref="P71:P83" si="75">S71*M71</f>
        <v>0</v>
      </c>
      <c r="Q71" s="68">
        <f t="shared" si="68"/>
        <v>0</v>
      </c>
      <c r="R71" s="85"/>
      <c r="S71" s="86"/>
      <c r="T71" s="87" t="s">
        <v>110</v>
      </c>
    </row>
    <row r="72" spans="1:20" s="66" customFormat="1" ht="11.45" customHeight="1" thickBot="1" x14ac:dyDescent="0.25">
      <c r="A72" s="142" t="s">
        <v>184</v>
      </c>
      <c r="B72" s="58" t="s">
        <v>218</v>
      </c>
      <c r="C72" s="121">
        <v>91</v>
      </c>
      <c r="D72" s="83" t="s">
        <v>2</v>
      </c>
      <c r="E72" s="122"/>
      <c r="F72" s="60"/>
      <c r="G72" s="143" t="s">
        <v>228</v>
      </c>
      <c r="H72" s="60">
        <v>0</v>
      </c>
      <c r="I72" s="123"/>
      <c r="J72" s="60"/>
      <c r="K72" s="124">
        <v>0.05</v>
      </c>
      <c r="L72" s="82">
        <f t="shared" si="71"/>
        <v>660</v>
      </c>
      <c r="M72" s="84">
        <f t="shared" si="73"/>
        <v>715</v>
      </c>
      <c r="N72" s="125">
        <v>1100</v>
      </c>
      <c r="O72" s="126">
        <f t="shared" si="74"/>
        <v>0</v>
      </c>
      <c r="P72" s="107">
        <f t="shared" si="75"/>
        <v>0</v>
      </c>
      <c r="Q72" s="68">
        <f t="shared" si="68"/>
        <v>0</v>
      </c>
      <c r="R72" s="85"/>
      <c r="S72" s="86"/>
      <c r="T72" s="87" t="s">
        <v>110</v>
      </c>
    </row>
    <row r="73" spans="1:20" s="66" customFormat="1" ht="11.45" customHeight="1" thickBot="1" x14ac:dyDescent="0.25">
      <c r="A73" s="142" t="s">
        <v>185</v>
      </c>
      <c r="B73" s="58" t="s">
        <v>219</v>
      </c>
      <c r="C73" s="121">
        <v>9</v>
      </c>
      <c r="D73" s="83" t="s">
        <v>2</v>
      </c>
      <c r="E73" s="122"/>
      <c r="F73" s="60"/>
      <c r="G73" s="143" t="s">
        <v>177</v>
      </c>
      <c r="H73" s="60">
        <v>0</v>
      </c>
      <c r="I73" s="123"/>
      <c r="J73" s="60"/>
      <c r="K73" s="124">
        <v>0.159</v>
      </c>
      <c r="L73" s="82">
        <f t="shared" si="71"/>
        <v>1200</v>
      </c>
      <c r="M73" s="84">
        <f t="shared" si="73"/>
        <v>1300</v>
      </c>
      <c r="N73" s="125">
        <v>2000</v>
      </c>
      <c r="O73" s="126">
        <f t="shared" si="74"/>
        <v>0</v>
      </c>
      <c r="P73" s="107">
        <f t="shared" si="75"/>
        <v>0</v>
      </c>
      <c r="Q73" s="68">
        <f t="shared" si="68"/>
        <v>0</v>
      </c>
      <c r="R73" s="85"/>
      <c r="S73" s="86"/>
      <c r="T73" s="87" t="s">
        <v>110</v>
      </c>
    </row>
    <row r="74" spans="1:20" s="66" customFormat="1" ht="11.45" customHeight="1" thickBot="1" x14ac:dyDescent="0.25">
      <c r="A74" s="146" t="s">
        <v>229</v>
      </c>
      <c r="B74" s="101" t="s">
        <v>230</v>
      </c>
      <c r="C74" s="121">
        <v>30</v>
      </c>
      <c r="D74" s="102" t="s">
        <v>2</v>
      </c>
      <c r="E74" s="113"/>
      <c r="F74" s="102"/>
      <c r="G74" s="114" t="s">
        <v>231</v>
      </c>
      <c r="H74" s="102" t="s">
        <v>11</v>
      </c>
      <c r="I74" s="145">
        <v>20.3</v>
      </c>
      <c r="J74" s="102" t="s">
        <v>27</v>
      </c>
      <c r="K74" s="147">
        <v>0.17599999999999999</v>
      </c>
      <c r="L74" s="116">
        <f t="shared" ref="L74:L79" si="76">N74-N74/100*45</f>
        <v>1375</v>
      </c>
      <c r="M74" s="117">
        <f t="shared" ref="M74:M79" si="77">N74-N74/100*40</f>
        <v>1500</v>
      </c>
      <c r="N74" s="125">
        <v>2500</v>
      </c>
      <c r="O74" s="118">
        <f t="shared" si="74"/>
        <v>0</v>
      </c>
      <c r="P74" s="118">
        <f t="shared" si="75"/>
        <v>0</v>
      </c>
      <c r="Q74" s="118">
        <f t="shared" si="68"/>
        <v>0</v>
      </c>
      <c r="R74" s="119"/>
      <c r="S74" s="120"/>
      <c r="T74" s="81" t="s">
        <v>110</v>
      </c>
    </row>
    <row r="75" spans="1:20" s="66" customFormat="1" ht="25.5" customHeight="1" thickBot="1" x14ac:dyDescent="0.25">
      <c r="A75" s="148" t="s">
        <v>234</v>
      </c>
      <c r="B75" s="149" t="s">
        <v>233</v>
      </c>
      <c r="C75" s="121">
        <v>147</v>
      </c>
      <c r="D75" s="102" t="s">
        <v>2</v>
      </c>
      <c r="E75" s="113"/>
      <c r="F75" s="102"/>
      <c r="G75" s="114" t="s">
        <v>109</v>
      </c>
      <c r="H75" s="102" t="s">
        <v>232</v>
      </c>
      <c r="I75" s="145"/>
      <c r="J75" s="102"/>
      <c r="K75" s="147">
        <v>0.34399999999999997</v>
      </c>
      <c r="L75" s="116">
        <f t="shared" si="76"/>
        <v>1641.75</v>
      </c>
      <c r="M75" s="117">
        <f t="shared" si="77"/>
        <v>1791</v>
      </c>
      <c r="N75" s="125">
        <v>2985</v>
      </c>
      <c r="O75" s="118">
        <f t="shared" si="74"/>
        <v>0</v>
      </c>
      <c r="P75" s="118">
        <f t="shared" si="75"/>
        <v>0</v>
      </c>
      <c r="Q75" s="118">
        <f t="shared" si="68"/>
        <v>0</v>
      </c>
      <c r="R75" s="119"/>
      <c r="S75" s="120"/>
      <c r="T75" s="81" t="s">
        <v>110</v>
      </c>
    </row>
    <row r="76" spans="1:20" s="66" customFormat="1" ht="25.5" customHeight="1" thickBot="1" x14ac:dyDescent="0.25">
      <c r="A76" s="150" t="s">
        <v>236</v>
      </c>
      <c r="B76" s="151" t="s">
        <v>240</v>
      </c>
      <c r="C76" s="121">
        <v>747</v>
      </c>
      <c r="D76" s="152" t="s">
        <v>2</v>
      </c>
      <c r="E76" s="153">
        <v>1</v>
      </c>
      <c r="F76" s="154" t="s">
        <v>18</v>
      </c>
      <c r="G76" s="155" t="s">
        <v>241</v>
      </c>
      <c r="H76" s="154" t="s">
        <v>140</v>
      </c>
      <c r="I76" s="156">
        <v>20.3</v>
      </c>
      <c r="J76" s="154" t="s">
        <v>8</v>
      </c>
      <c r="K76" s="157">
        <v>0.42499999999999999</v>
      </c>
      <c r="L76" s="130">
        <f t="shared" si="76"/>
        <v>2530</v>
      </c>
      <c r="M76" s="131">
        <f t="shared" si="77"/>
        <v>2760</v>
      </c>
      <c r="N76" s="125">
        <v>4600</v>
      </c>
      <c r="O76" s="158">
        <f t="shared" si="74"/>
        <v>0</v>
      </c>
      <c r="P76" s="158">
        <f t="shared" si="75"/>
        <v>0</v>
      </c>
      <c r="Q76" s="158">
        <f t="shared" si="68"/>
        <v>0</v>
      </c>
      <c r="R76" s="159"/>
      <c r="S76" s="133"/>
      <c r="T76" s="90" t="s">
        <v>110</v>
      </c>
    </row>
    <row r="77" spans="1:20" s="66" customFormat="1" ht="25.5" customHeight="1" thickBot="1" x14ac:dyDescent="0.25">
      <c r="A77" s="139" t="s">
        <v>237</v>
      </c>
      <c r="B77" s="160" t="s">
        <v>242</v>
      </c>
      <c r="C77" s="121">
        <v>1683</v>
      </c>
      <c r="D77" s="102" t="s">
        <v>2</v>
      </c>
      <c r="E77" s="108">
        <v>1</v>
      </c>
      <c r="F77" s="60" t="s">
        <v>5</v>
      </c>
      <c r="G77" s="109" t="s">
        <v>244</v>
      </c>
      <c r="H77" s="60" t="s">
        <v>140</v>
      </c>
      <c r="I77" s="123">
        <v>18.5</v>
      </c>
      <c r="J77" s="60" t="s">
        <v>8</v>
      </c>
      <c r="K77" s="161" t="s">
        <v>243</v>
      </c>
      <c r="L77" s="71">
        <f t="shared" si="76"/>
        <v>2365</v>
      </c>
      <c r="M77" s="72">
        <f t="shared" si="77"/>
        <v>2580</v>
      </c>
      <c r="N77" s="125">
        <v>4300</v>
      </c>
      <c r="O77" s="107">
        <f t="shared" si="74"/>
        <v>0</v>
      </c>
      <c r="P77" s="107">
        <f t="shared" si="75"/>
        <v>0</v>
      </c>
      <c r="Q77" s="107">
        <f t="shared" si="68"/>
        <v>0</v>
      </c>
      <c r="R77" s="73"/>
      <c r="S77" s="74"/>
      <c r="T77" s="81" t="s">
        <v>110</v>
      </c>
    </row>
    <row r="78" spans="1:20" s="66" customFormat="1" ht="25.5" customHeight="1" thickBot="1" x14ac:dyDescent="0.25">
      <c r="A78" s="139" t="s">
        <v>238</v>
      </c>
      <c r="B78" s="160" t="s">
        <v>245</v>
      </c>
      <c r="C78" s="121">
        <v>789</v>
      </c>
      <c r="D78" s="102" t="s">
        <v>2</v>
      </c>
      <c r="E78" s="108">
        <v>1</v>
      </c>
      <c r="F78" s="60" t="s">
        <v>18</v>
      </c>
      <c r="G78" s="109" t="s">
        <v>241</v>
      </c>
      <c r="H78" s="60" t="s">
        <v>140</v>
      </c>
      <c r="I78" s="123">
        <v>20.3</v>
      </c>
      <c r="J78" s="60" t="s">
        <v>21</v>
      </c>
      <c r="K78" s="161">
        <v>0.185</v>
      </c>
      <c r="L78" s="71">
        <f t="shared" si="76"/>
        <v>2365</v>
      </c>
      <c r="M78" s="72">
        <f t="shared" si="77"/>
        <v>2580</v>
      </c>
      <c r="N78" s="125">
        <v>4300</v>
      </c>
      <c r="O78" s="107">
        <f t="shared" si="74"/>
        <v>0</v>
      </c>
      <c r="P78" s="107">
        <f t="shared" si="75"/>
        <v>0</v>
      </c>
      <c r="Q78" s="107">
        <f t="shared" si="68"/>
        <v>0</v>
      </c>
      <c r="R78" s="73"/>
      <c r="S78" s="74"/>
      <c r="T78" s="81" t="s">
        <v>110</v>
      </c>
    </row>
    <row r="79" spans="1:20" s="66" customFormat="1" ht="25.5" customHeight="1" thickBot="1" x14ac:dyDescent="0.25">
      <c r="A79" s="148" t="s">
        <v>239</v>
      </c>
      <c r="B79" s="149" t="s">
        <v>246</v>
      </c>
      <c r="C79" s="121">
        <v>163</v>
      </c>
      <c r="D79" s="112" t="s">
        <v>2</v>
      </c>
      <c r="E79" s="113">
        <v>1</v>
      </c>
      <c r="F79" s="102" t="s">
        <v>18</v>
      </c>
      <c r="G79" s="114" t="s">
        <v>247</v>
      </c>
      <c r="H79" s="102" t="s">
        <v>140</v>
      </c>
      <c r="I79" s="145">
        <v>12.5</v>
      </c>
      <c r="J79" s="102" t="s">
        <v>8</v>
      </c>
      <c r="K79" s="147" t="s">
        <v>224</v>
      </c>
      <c r="L79" s="116">
        <f t="shared" si="76"/>
        <v>1639</v>
      </c>
      <c r="M79" s="117">
        <f t="shared" si="77"/>
        <v>1788</v>
      </c>
      <c r="N79" s="125">
        <v>2980</v>
      </c>
      <c r="O79" s="118">
        <f t="shared" si="74"/>
        <v>0</v>
      </c>
      <c r="P79" s="118">
        <f t="shared" si="75"/>
        <v>0</v>
      </c>
      <c r="Q79" s="118">
        <f t="shared" si="68"/>
        <v>0</v>
      </c>
      <c r="R79" s="119"/>
      <c r="S79" s="120"/>
      <c r="T79" s="81" t="s">
        <v>110</v>
      </c>
    </row>
    <row r="80" spans="1:20" s="66" customFormat="1" ht="19.5" customHeight="1" thickBot="1" x14ac:dyDescent="0.25">
      <c r="A80" s="69" t="s">
        <v>249</v>
      </c>
      <c r="B80" s="104" t="s">
        <v>248</v>
      </c>
      <c r="C80" s="121">
        <v>55</v>
      </c>
      <c r="D80" s="103" t="s">
        <v>2</v>
      </c>
      <c r="E80" s="71">
        <v>63</v>
      </c>
      <c r="F80" s="71">
        <v>62</v>
      </c>
      <c r="G80" s="77" t="s">
        <v>28</v>
      </c>
      <c r="H80" s="103" t="s">
        <v>16</v>
      </c>
      <c r="I80" s="105">
        <v>16</v>
      </c>
      <c r="J80" s="77" t="s">
        <v>17</v>
      </c>
      <c r="K80" s="71">
        <v>0.27700000000000002</v>
      </c>
      <c r="L80" s="71">
        <f t="shared" ref="L80:L82" si="78">N80-N80/100*40</f>
        <v>18180</v>
      </c>
      <c r="M80" s="72">
        <f t="shared" ref="M80:M82" si="79">N80-N80/100*35</f>
        <v>19695</v>
      </c>
      <c r="N80" s="125">
        <v>30300</v>
      </c>
      <c r="O80" s="72">
        <f t="shared" si="74"/>
        <v>0</v>
      </c>
      <c r="P80" s="72">
        <f t="shared" si="75"/>
        <v>0</v>
      </c>
      <c r="Q80" s="72">
        <f t="shared" si="68"/>
        <v>0</v>
      </c>
      <c r="R80" s="73"/>
      <c r="S80" s="74"/>
      <c r="T80" s="75" t="s">
        <v>110</v>
      </c>
    </row>
    <row r="81" spans="1:20" s="66" customFormat="1" ht="19.5" customHeight="1" thickBot="1" x14ac:dyDescent="0.25">
      <c r="A81" s="69" t="s">
        <v>250</v>
      </c>
      <c r="B81" s="104" t="s">
        <v>251</v>
      </c>
      <c r="C81" s="121">
        <v>48</v>
      </c>
      <c r="D81" s="103" t="s">
        <v>2</v>
      </c>
      <c r="E81" s="71">
        <v>63</v>
      </c>
      <c r="F81" s="71">
        <v>62</v>
      </c>
      <c r="G81" s="77" t="s">
        <v>28</v>
      </c>
      <c r="H81" s="103" t="s">
        <v>16</v>
      </c>
      <c r="I81" s="105">
        <v>18</v>
      </c>
      <c r="J81" s="77" t="s">
        <v>17</v>
      </c>
      <c r="K81" s="71">
        <v>0.34799999999999998</v>
      </c>
      <c r="L81" s="71">
        <f t="shared" si="78"/>
        <v>22620</v>
      </c>
      <c r="M81" s="72">
        <f t="shared" si="79"/>
        <v>24505</v>
      </c>
      <c r="N81" s="125">
        <v>37700</v>
      </c>
      <c r="O81" s="72">
        <f t="shared" si="74"/>
        <v>0</v>
      </c>
      <c r="P81" s="72">
        <f t="shared" si="75"/>
        <v>0</v>
      </c>
      <c r="Q81" s="72">
        <f t="shared" si="68"/>
        <v>0</v>
      </c>
      <c r="R81" s="73"/>
      <c r="S81" s="74"/>
      <c r="T81" s="75" t="s">
        <v>110</v>
      </c>
    </row>
    <row r="82" spans="1:20" s="66" customFormat="1" ht="24" customHeight="1" thickBot="1" x14ac:dyDescent="0.25">
      <c r="A82" s="69" t="s">
        <v>253</v>
      </c>
      <c r="B82" s="104" t="s">
        <v>252</v>
      </c>
      <c r="C82" s="121">
        <v>21</v>
      </c>
      <c r="D82" s="103" t="s">
        <v>2</v>
      </c>
      <c r="E82" s="71">
        <v>63</v>
      </c>
      <c r="F82" s="71">
        <v>62</v>
      </c>
      <c r="G82" s="77" t="s">
        <v>28</v>
      </c>
      <c r="H82" s="103" t="s">
        <v>16</v>
      </c>
      <c r="I82" s="105">
        <v>18</v>
      </c>
      <c r="J82" s="77" t="s">
        <v>17</v>
      </c>
      <c r="K82" s="71">
        <v>0.36199999999999999</v>
      </c>
      <c r="L82" s="71">
        <f t="shared" si="78"/>
        <v>22560</v>
      </c>
      <c r="M82" s="72">
        <f t="shared" si="79"/>
        <v>24440</v>
      </c>
      <c r="N82" s="125">
        <v>37600</v>
      </c>
      <c r="O82" s="72">
        <f t="shared" si="74"/>
        <v>0</v>
      </c>
      <c r="P82" s="72">
        <f t="shared" si="75"/>
        <v>0</v>
      </c>
      <c r="Q82" s="72">
        <f t="shared" si="68"/>
        <v>0</v>
      </c>
      <c r="R82" s="73"/>
      <c r="S82" s="74"/>
      <c r="T82" s="75" t="s">
        <v>110</v>
      </c>
    </row>
    <row r="83" spans="1:20" s="66" customFormat="1" ht="18.75" customHeight="1" thickBot="1" x14ac:dyDescent="0.25">
      <c r="A83" s="69" t="s">
        <v>256</v>
      </c>
      <c r="B83" s="104" t="s">
        <v>255</v>
      </c>
      <c r="C83" s="121">
        <v>16</v>
      </c>
      <c r="D83" s="103" t="s">
        <v>2</v>
      </c>
      <c r="E83" s="71">
        <v>1</v>
      </c>
      <c r="F83" s="71" t="s">
        <v>5</v>
      </c>
      <c r="G83" s="77" t="s">
        <v>258</v>
      </c>
      <c r="H83" s="77" t="s">
        <v>257</v>
      </c>
      <c r="I83" s="105">
        <v>21</v>
      </c>
      <c r="J83" s="71" t="s">
        <v>4</v>
      </c>
      <c r="K83" s="71">
        <v>0.14499999999999999</v>
      </c>
      <c r="L83" s="71">
        <f>N83-N83/100*45</f>
        <v>2640</v>
      </c>
      <c r="M83" s="72">
        <f>N83-N83/100*40</f>
        <v>2880</v>
      </c>
      <c r="N83" s="125">
        <v>4800</v>
      </c>
      <c r="O83" s="72">
        <f t="shared" si="74"/>
        <v>0</v>
      </c>
      <c r="P83" s="72">
        <f t="shared" si="75"/>
        <v>0</v>
      </c>
      <c r="Q83" s="72">
        <f t="shared" si="68"/>
        <v>0</v>
      </c>
      <c r="R83" s="73"/>
      <c r="S83" s="74"/>
      <c r="T83" s="75" t="s">
        <v>110</v>
      </c>
    </row>
    <row r="84" spans="1:20" s="66" customFormat="1" ht="11.45" customHeight="1" thickBot="1" x14ac:dyDescent="0.25">
      <c r="A84" s="110">
        <v>2001</v>
      </c>
      <c r="B84" s="162" t="s">
        <v>259</v>
      </c>
      <c r="C84" s="121">
        <v>675</v>
      </c>
      <c r="D84" s="102" t="s">
        <v>2</v>
      </c>
      <c r="E84" s="113">
        <v>3</v>
      </c>
      <c r="F84" s="102" t="s">
        <v>5</v>
      </c>
      <c r="G84" s="116" t="s">
        <v>225</v>
      </c>
      <c r="H84" s="102" t="s">
        <v>220</v>
      </c>
      <c r="I84" s="115">
        <v>12</v>
      </c>
      <c r="J84" s="116" t="s">
        <v>4</v>
      </c>
      <c r="K84" s="116">
        <v>9.9000000000000005E-2</v>
      </c>
      <c r="L84" s="116">
        <f>N84-N84/100*40</f>
        <v>3018</v>
      </c>
      <c r="M84" s="117">
        <f>N84-N84/100*35</f>
        <v>3269.5</v>
      </c>
      <c r="N84" s="125">
        <v>5030</v>
      </c>
      <c r="O84" s="180">
        <f t="shared" ref="O84:O85" si="80">S84*L84</f>
        <v>0</v>
      </c>
      <c r="P84" s="118">
        <f t="shared" ref="P84:P85" si="81">S84*M84</f>
        <v>0</v>
      </c>
      <c r="Q84" s="181">
        <f t="shared" si="68"/>
        <v>0</v>
      </c>
      <c r="R84" s="119"/>
      <c r="S84" s="120"/>
      <c r="T84" s="81" t="s">
        <v>110</v>
      </c>
    </row>
    <row r="85" spans="1:20" s="66" customFormat="1" ht="11.45" customHeight="1" thickBot="1" x14ac:dyDescent="0.25">
      <c r="A85" s="69">
        <v>2002</v>
      </c>
      <c r="B85" s="163" t="s">
        <v>260</v>
      </c>
      <c r="C85" s="121">
        <v>144</v>
      </c>
      <c r="D85" s="60" t="s">
        <v>2</v>
      </c>
      <c r="E85" s="108">
        <v>3</v>
      </c>
      <c r="F85" s="60" t="s">
        <v>5</v>
      </c>
      <c r="G85" s="71" t="s">
        <v>225</v>
      </c>
      <c r="H85" s="60" t="s">
        <v>220</v>
      </c>
      <c r="I85" s="105">
        <v>15</v>
      </c>
      <c r="J85" s="71" t="s">
        <v>4</v>
      </c>
      <c r="K85" s="71">
        <v>0.10199999999999999</v>
      </c>
      <c r="L85" s="71">
        <f>N85-N85/100*40</f>
        <v>3144</v>
      </c>
      <c r="M85" s="72">
        <f>N85-N85/100*35</f>
        <v>3406</v>
      </c>
      <c r="N85" s="125">
        <v>5240</v>
      </c>
      <c r="O85" s="72">
        <f t="shared" si="80"/>
        <v>0</v>
      </c>
      <c r="P85" s="72">
        <f t="shared" si="81"/>
        <v>0</v>
      </c>
      <c r="Q85" s="72">
        <f t="shared" si="68"/>
        <v>0</v>
      </c>
      <c r="R85" s="73"/>
      <c r="S85" s="74"/>
      <c r="T85" s="87" t="s">
        <v>110</v>
      </c>
    </row>
    <row r="86" spans="1:20" s="66" customFormat="1" ht="11.45" customHeight="1" thickBot="1" x14ac:dyDescent="0.25">
      <c r="A86" s="69" t="s">
        <v>261</v>
      </c>
      <c r="B86" s="163" t="s">
        <v>265</v>
      </c>
      <c r="C86" s="121">
        <v>106</v>
      </c>
      <c r="D86" s="60" t="s">
        <v>2</v>
      </c>
      <c r="E86" s="71"/>
      <c r="F86" s="71"/>
      <c r="G86" s="109" t="s">
        <v>235</v>
      </c>
      <c r="H86" s="60" t="s">
        <v>232</v>
      </c>
      <c r="I86" s="123"/>
      <c r="J86" s="60"/>
      <c r="K86" s="161">
        <v>0.23899999999999999</v>
      </c>
      <c r="L86" s="71">
        <f t="shared" ref="L86:L87" si="82">N86-N86/100*45</f>
        <v>1567.5</v>
      </c>
      <c r="M86" s="72">
        <f t="shared" ref="M86:M87" si="83">N86-N86/100*40</f>
        <v>1710</v>
      </c>
      <c r="N86" s="125">
        <v>2850</v>
      </c>
      <c r="O86" s="107">
        <f t="shared" ref="O86:O87" si="84">S86*L86</f>
        <v>0</v>
      </c>
      <c r="P86" s="107">
        <f t="shared" ref="P86:P87" si="85">S86*M86</f>
        <v>0</v>
      </c>
      <c r="Q86" s="107">
        <f t="shared" si="68"/>
        <v>0</v>
      </c>
      <c r="R86" s="73"/>
      <c r="S86" s="74"/>
      <c r="T86" s="164"/>
    </row>
    <row r="87" spans="1:20" s="66" customFormat="1" ht="11.45" customHeight="1" thickBot="1" x14ac:dyDescent="0.25">
      <c r="A87" s="69" t="s">
        <v>262</v>
      </c>
      <c r="B87" s="163" t="s">
        <v>266</v>
      </c>
      <c r="C87" s="121">
        <v>365</v>
      </c>
      <c r="D87" s="60" t="s">
        <v>2</v>
      </c>
      <c r="E87" s="71"/>
      <c r="F87" s="71"/>
      <c r="G87" s="109" t="s">
        <v>235</v>
      </c>
      <c r="H87" s="60" t="s">
        <v>232</v>
      </c>
      <c r="I87" s="123"/>
      <c r="J87" s="60"/>
      <c r="K87" s="161">
        <v>0.23899999999999999</v>
      </c>
      <c r="L87" s="71">
        <f t="shared" si="82"/>
        <v>1567.5</v>
      </c>
      <c r="M87" s="72">
        <f t="shared" si="83"/>
        <v>1710</v>
      </c>
      <c r="N87" s="125">
        <v>2850</v>
      </c>
      <c r="O87" s="107">
        <f t="shared" si="84"/>
        <v>0</v>
      </c>
      <c r="P87" s="107">
        <f t="shared" si="85"/>
        <v>0</v>
      </c>
      <c r="Q87" s="107">
        <f t="shared" si="68"/>
        <v>0</v>
      </c>
      <c r="R87" s="73"/>
      <c r="S87" s="74"/>
      <c r="T87" s="164"/>
    </row>
    <row r="88" spans="1:20" s="66" customFormat="1" ht="11.45" customHeight="1" thickBot="1" x14ac:dyDescent="0.25">
      <c r="A88" s="110" t="s">
        <v>263</v>
      </c>
      <c r="B88" s="162" t="s">
        <v>264</v>
      </c>
      <c r="C88" s="121">
        <v>324</v>
      </c>
      <c r="D88" s="102" t="s">
        <v>2</v>
      </c>
      <c r="E88" s="116"/>
      <c r="F88" s="116"/>
      <c r="G88" s="114" t="s">
        <v>109</v>
      </c>
      <c r="H88" s="102" t="s">
        <v>232</v>
      </c>
      <c r="I88" s="115"/>
      <c r="J88" s="116"/>
      <c r="K88" s="147">
        <v>0.34399999999999997</v>
      </c>
      <c r="L88" s="116">
        <f t="shared" ref="L88:L95" si="86">N88-N88/100*45</f>
        <v>1641.75</v>
      </c>
      <c r="M88" s="117">
        <f t="shared" ref="M88:M95" si="87">N88-N88/100*40</f>
        <v>1791</v>
      </c>
      <c r="N88" s="125">
        <v>2985</v>
      </c>
      <c r="O88" s="118">
        <f t="shared" ref="O88:O95" si="88">S88*L88</f>
        <v>0</v>
      </c>
      <c r="P88" s="118">
        <f t="shared" ref="P88:P97" si="89">S88*M88</f>
        <v>0</v>
      </c>
      <c r="Q88" s="118">
        <f t="shared" ref="Q88:Q95" si="90">N88*S88</f>
        <v>0</v>
      </c>
      <c r="R88" s="119"/>
      <c r="S88" s="120"/>
      <c r="T88" s="81" t="s">
        <v>110</v>
      </c>
    </row>
    <row r="89" spans="1:20" s="66" customFormat="1" ht="11.45" customHeight="1" thickBot="1" x14ac:dyDescent="0.25">
      <c r="A89" s="69" t="s">
        <v>267</v>
      </c>
      <c r="B89" s="163" t="s">
        <v>268</v>
      </c>
      <c r="C89" s="121">
        <v>3</v>
      </c>
      <c r="D89" s="103" t="s">
        <v>2</v>
      </c>
      <c r="E89" s="71"/>
      <c r="F89" s="71"/>
      <c r="G89" s="109" t="s">
        <v>269</v>
      </c>
      <c r="H89" s="60"/>
      <c r="I89" s="105"/>
      <c r="J89" s="71"/>
      <c r="K89" s="161">
        <v>1.552</v>
      </c>
      <c r="L89" s="116">
        <f t="shared" si="86"/>
        <v>5115</v>
      </c>
      <c r="M89" s="117">
        <f t="shared" si="87"/>
        <v>5580</v>
      </c>
      <c r="N89" s="125">
        <v>9300</v>
      </c>
      <c r="O89" s="118">
        <f t="shared" si="88"/>
        <v>0</v>
      </c>
      <c r="P89" s="118">
        <f t="shared" si="89"/>
        <v>0</v>
      </c>
      <c r="Q89" s="107">
        <f t="shared" si="90"/>
        <v>0</v>
      </c>
      <c r="R89" s="73"/>
      <c r="S89" s="74"/>
      <c r="T89" s="87" t="s">
        <v>110</v>
      </c>
    </row>
    <row r="90" spans="1:20" s="66" customFormat="1" ht="11.45" customHeight="1" thickBot="1" x14ac:dyDescent="0.25">
      <c r="A90" s="69" t="s">
        <v>270</v>
      </c>
      <c r="B90" s="163" t="s">
        <v>271</v>
      </c>
      <c r="C90" s="121">
        <v>159</v>
      </c>
      <c r="D90" s="103" t="s">
        <v>2</v>
      </c>
      <c r="E90" s="71"/>
      <c r="F90" s="71"/>
      <c r="G90" s="109" t="s">
        <v>272</v>
      </c>
      <c r="H90" s="60"/>
      <c r="I90" s="105"/>
      <c r="J90" s="71"/>
      <c r="K90" s="161">
        <v>1.7190000000000001</v>
      </c>
      <c r="L90" s="71">
        <f t="shared" si="86"/>
        <v>4785</v>
      </c>
      <c r="M90" s="72">
        <f t="shared" si="87"/>
        <v>5220</v>
      </c>
      <c r="N90" s="125">
        <v>8700</v>
      </c>
      <c r="O90" s="107">
        <f t="shared" si="88"/>
        <v>0</v>
      </c>
      <c r="P90" s="107">
        <f t="shared" si="89"/>
        <v>0</v>
      </c>
      <c r="Q90" s="107">
        <f t="shared" si="90"/>
        <v>0</v>
      </c>
      <c r="R90" s="73"/>
      <c r="S90" s="74"/>
      <c r="T90" s="87" t="s">
        <v>110</v>
      </c>
    </row>
    <row r="91" spans="1:20" s="66" customFormat="1" ht="11.45" customHeight="1" thickBot="1" x14ac:dyDescent="0.25">
      <c r="A91" s="110" t="s">
        <v>273</v>
      </c>
      <c r="B91" s="111" t="s">
        <v>274</v>
      </c>
      <c r="C91" s="121">
        <v>77</v>
      </c>
      <c r="D91" s="112" t="s">
        <v>2</v>
      </c>
      <c r="E91" s="116">
        <v>1</v>
      </c>
      <c r="F91" s="116"/>
      <c r="G91" s="114" t="s">
        <v>276</v>
      </c>
      <c r="H91" s="102" t="s">
        <v>275</v>
      </c>
      <c r="I91" s="115"/>
      <c r="J91" s="116"/>
      <c r="K91" s="147">
        <v>7.1999999999999995E-2</v>
      </c>
      <c r="L91" s="116">
        <f t="shared" si="86"/>
        <v>715</v>
      </c>
      <c r="M91" s="117">
        <f t="shared" si="87"/>
        <v>780</v>
      </c>
      <c r="N91" s="125">
        <v>1300</v>
      </c>
      <c r="O91" s="107">
        <f t="shared" si="88"/>
        <v>0</v>
      </c>
      <c r="P91" s="118">
        <f t="shared" si="89"/>
        <v>0</v>
      </c>
      <c r="Q91" s="118">
        <f t="shared" si="90"/>
        <v>0</v>
      </c>
      <c r="R91" s="119"/>
      <c r="S91" s="120"/>
      <c r="T91" s="106" t="s">
        <v>110</v>
      </c>
    </row>
    <row r="92" spans="1:20" s="66" customFormat="1" ht="11.45" customHeight="1" thickBot="1" x14ac:dyDescent="0.25">
      <c r="A92" s="69" t="s">
        <v>277</v>
      </c>
      <c r="B92" s="104" t="s">
        <v>279</v>
      </c>
      <c r="C92" s="121">
        <v>117</v>
      </c>
      <c r="D92" s="103" t="s">
        <v>2</v>
      </c>
      <c r="E92" s="71"/>
      <c r="F92" s="71"/>
      <c r="G92" s="109" t="s">
        <v>235</v>
      </c>
      <c r="H92" s="60" t="s">
        <v>232</v>
      </c>
      <c r="I92" s="105"/>
      <c r="J92" s="71"/>
      <c r="K92" s="161">
        <v>0.23899999999999999</v>
      </c>
      <c r="L92" s="71">
        <f t="shared" si="86"/>
        <v>1567.5</v>
      </c>
      <c r="M92" s="72">
        <f t="shared" si="87"/>
        <v>1710</v>
      </c>
      <c r="N92" s="125">
        <v>2850</v>
      </c>
      <c r="O92" s="107">
        <f t="shared" si="88"/>
        <v>0</v>
      </c>
      <c r="P92" s="118">
        <f t="shared" si="89"/>
        <v>0</v>
      </c>
      <c r="Q92" s="118">
        <f t="shared" si="90"/>
        <v>0</v>
      </c>
      <c r="R92" s="73"/>
      <c r="S92" s="74"/>
      <c r="T92" s="106" t="s">
        <v>110</v>
      </c>
    </row>
    <row r="93" spans="1:20" s="66" customFormat="1" ht="11.45" customHeight="1" thickBot="1" x14ac:dyDescent="0.25">
      <c r="A93" s="110" t="s">
        <v>278</v>
      </c>
      <c r="B93" s="111" t="s">
        <v>280</v>
      </c>
      <c r="C93" s="121">
        <v>4</v>
      </c>
      <c r="D93" s="112" t="s">
        <v>2</v>
      </c>
      <c r="E93" s="116"/>
      <c r="F93" s="116"/>
      <c r="G93" s="114" t="s">
        <v>42</v>
      </c>
      <c r="H93" s="102" t="s">
        <v>232</v>
      </c>
      <c r="I93" s="115"/>
      <c r="J93" s="116"/>
      <c r="K93" s="147">
        <v>0.82299999999999995</v>
      </c>
      <c r="L93" s="116">
        <f t="shared" si="86"/>
        <v>3410</v>
      </c>
      <c r="M93" s="117">
        <f t="shared" si="87"/>
        <v>3720</v>
      </c>
      <c r="N93" s="125">
        <v>6200</v>
      </c>
      <c r="O93" s="107">
        <f t="shared" si="88"/>
        <v>0</v>
      </c>
      <c r="P93" s="118">
        <f t="shared" si="89"/>
        <v>0</v>
      </c>
      <c r="Q93" s="118">
        <f t="shared" si="90"/>
        <v>0</v>
      </c>
      <c r="R93" s="119"/>
      <c r="S93" s="120"/>
      <c r="T93" s="106" t="s">
        <v>110</v>
      </c>
    </row>
    <row r="94" spans="1:20" s="66" customFormat="1" ht="11.45" customHeight="1" thickBot="1" x14ac:dyDescent="0.25">
      <c r="A94" s="110" t="s">
        <v>281</v>
      </c>
      <c r="B94" s="111" t="s">
        <v>282</v>
      </c>
      <c r="C94" s="121">
        <v>714</v>
      </c>
      <c r="D94" s="112" t="s">
        <v>2</v>
      </c>
      <c r="E94" s="113">
        <v>1</v>
      </c>
      <c r="F94" s="102" t="s">
        <v>18</v>
      </c>
      <c r="G94" s="114" t="s">
        <v>283</v>
      </c>
      <c r="H94" s="102" t="s">
        <v>140</v>
      </c>
      <c r="I94" s="115">
        <v>9.6999999999999993</v>
      </c>
      <c r="J94" s="116" t="s">
        <v>8</v>
      </c>
      <c r="K94" s="115">
        <v>0.215</v>
      </c>
      <c r="L94" s="116">
        <f t="shared" si="86"/>
        <v>1595</v>
      </c>
      <c r="M94" s="117">
        <f t="shared" si="87"/>
        <v>1740</v>
      </c>
      <c r="N94" s="125">
        <v>2900</v>
      </c>
      <c r="O94" s="107">
        <f t="shared" si="88"/>
        <v>0</v>
      </c>
      <c r="P94" s="118">
        <f t="shared" si="89"/>
        <v>0</v>
      </c>
      <c r="Q94" s="118">
        <f t="shared" si="90"/>
        <v>0</v>
      </c>
      <c r="R94" s="119"/>
      <c r="S94" s="120"/>
      <c r="T94" s="106" t="s">
        <v>110</v>
      </c>
    </row>
    <row r="95" spans="1:20" s="66" customFormat="1" ht="11.45" customHeight="1" thickBot="1" x14ac:dyDescent="0.25">
      <c r="A95" s="110" t="s">
        <v>284</v>
      </c>
      <c r="B95" s="111" t="s">
        <v>285</v>
      </c>
      <c r="C95" s="121">
        <v>225</v>
      </c>
      <c r="D95" s="112" t="s">
        <v>2</v>
      </c>
      <c r="E95" s="113">
        <v>1</v>
      </c>
      <c r="F95" s="102" t="s">
        <v>3</v>
      </c>
      <c r="G95" s="114" t="s">
        <v>287</v>
      </c>
      <c r="H95" s="102" t="s">
        <v>286</v>
      </c>
      <c r="I95" s="115">
        <v>18.5</v>
      </c>
      <c r="J95" s="116" t="s">
        <v>4</v>
      </c>
      <c r="K95" s="115">
        <v>0.70799999999999996</v>
      </c>
      <c r="L95" s="116">
        <f t="shared" si="86"/>
        <v>2750</v>
      </c>
      <c r="M95" s="117">
        <f t="shared" si="87"/>
        <v>3000</v>
      </c>
      <c r="N95" s="125">
        <v>5000</v>
      </c>
      <c r="O95" s="107">
        <f t="shared" si="88"/>
        <v>0</v>
      </c>
      <c r="P95" s="118">
        <f t="shared" si="89"/>
        <v>0</v>
      </c>
      <c r="Q95" s="118">
        <f t="shared" si="90"/>
        <v>0</v>
      </c>
      <c r="R95" s="119"/>
      <c r="S95" s="120"/>
      <c r="T95" s="106" t="s">
        <v>110</v>
      </c>
    </row>
    <row r="96" spans="1:20" s="66" customFormat="1" ht="11.45" customHeight="1" thickBot="1" x14ac:dyDescent="0.25">
      <c r="A96" s="69" t="s">
        <v>288</v>
      </c>
      <c r="B96" s="104" t="s">
        <v>289</v>
      </c>
      <c r="C96" s="121">
        <v>727</v>
      </c>
      <c r="D96" s="103" t="s">
        <v>2</v>
      </c>
      <c r="E96" s="108">
        <v>1</v>
      </c>
      <c r="F96" s="60" t="s">
        <v>15</v>
      </c>
      <c r="G96" s="109" t="s">
        <v>291</v>
      </c>
      <c r="H96" s="60" t="s">
        <v>290</v>
      </c>
      <c r="I96" s="105">
        <v>17.5</v>
      </c>
      <c r="J96" s="71" t="s">
        <v>20</v>
      </c>
      <c r="K96" s="182">
        <v>0.41699999999999998</v>
      </c>
      <c r="L96" s="71">
        <f>N96-N96/100*40</f>
        <v>3600</v>
      </c>
      <c r="M96" s="72">
        <f>N96-N96/100*35</f>
        <v>3900</v>
      </c>
      <c r="N96" s="125">
        <v>6000</v>
      </c>
      <c r="O96" s="118">
        <f>Q96-Q96/100*45</f>
        <v>0</v>
      </c>
      <c r="P96" s="118">
        <f t="shared" si="89"/>
        <v>0</v>
      </c>
      <c r="Q96" s="118">
        <f>N96*S96</f>
        <v>0</v>
      </c>
      <c r="R96" s="73"/>
      <c r="S96" s="74"/>
      <c r="T96" s="106" t="s">
        <v>110</v>
      </c>
    </row>
    <row r="97" spans="1:20" s="66" customFormat="1" ht="11.45" customHeight="1" thickBot="1" x14ac:dyDescent="0.25">
      <c r="A97" s="110" t="s">
        <v>292</v>
      </c>
      <c r="B97" s="111" t="s">
        <v>293</v>
      </c>
      <c r="C97" s="121">
        <v>423</v>
      </c>
      <c r="D97" s="112" t="s">
        <v>2</v>
      </c>
      <c r="E97" s="113">
        <v>1</v>
      </c>
      <c r="F97" s="102" t="s">
        <v>15</v>
      </c>
      <c r="G97" s="114" t="s">
        <v>294</v>
      </c>
      <c r="H97" s="102" t="s">
        <v>290</v>
      </c>
      <c r="I97" s="115">
        <v>12.7</v>
      </c>
      <c r="J97" s="116" t="s">
        <v>20</v>
      </c>
      <c r="K97" s="183">
        <v>0.252</v>
      </c>
      <c r="L97" s="71">
        <f>N97-N97/100*40</f>
        <v>1890</v>
      </c>
      <c r="M97" s="72">
        <f>N97-N97/100*35</f>
        <v>2047.5</v>
      </c>
      <c r="N97" s="165">
        <v>3150</v>
      </c>
      <c r="O97" s="118">
        <f>Q97-Q97/100*45</f>
        <v>0</v>
      </c>
      <c r="P97" s="118">
        <f t="shared" si="89"/>
        <v>0</v>
      </c>
      <c r="Q97" s="118">
        <f>N97*S97</f>
        <v>0</v>
      </c>
      <c r="R97" s="119"/>
      <c r="S97" s="120"/>
      <c r="T97" s="106" t="s">
        <v>110</v>
      </c>
    </row>
    <row r="98" spans="1:20" s="66" customFormat="1" ht="24" customHeight="1" thickBot="1" x14ac:dyDescent="0.25">
      <c r="A98" s="166" t="s">
        <v>296</v>
      </c>
      <c r="B98" s="167" t="s">
        <v>302</v>
      </c>
      <c r="C98" s="121">
        <v>0</v>
      </c>
      <c r="D98" s="168" t="s">
        <v>2</v>
      </c>
      <c r="E98" s="169">
        <v>1</v>
      </c>
      <c r="F98" s="170">
        <v>60</v>
      </c>
      <c r="G98" s="171" t="s">
        <v>148</v>
      </c>
      <c r="H98" s="170" t="s">
        <v>303</v>
      </c>
      <c r="I98" s="172">
        <v>8.5</v>
      </c>
      <c r="J98" s="173" t="s">
        <v>27</v>
      </c>
      <c r="K98" s="174">
        <v>0.32500000000000001</v>
      </c>
      <c r="L98" s="173">
        <f>N98-N98/100*40</f>
        <v>9432</v>
      </c>
      <c r="M98" s="175">
        <f>N98-N98/100*35</f>
        <v>10218</v>
      </c>
      <c r="N98" s="176">
        <v>15720</v>
      </c>
      <c r="O98" s="177">
        <f>S98*L98</f>
        <v>0</v>
      </c>
      <c r="P98" s="177">
        <f>S98*M98</f>
        <v>0</v>
      </c>
      <c r="Q98" s="177">
        <f>S98*N98</f>
        <v>0</v>
      </c>
      <c r="R98" s="178"/>
      <c r="S98" s="179"/>
      <c r="T98" s="87" t="s">
        <v>110</v>
      </c>
    </row>
    <row r="99" spans="1:20" s="66" customFormat="1" ht="16.5" customHeight="1" thickBot="1" x14ac:dyDescent="0.25">
      <c r="A99" s="166" t="s">
        <v>297</v>
      </c>
      <c r="B99" s="167" t="s">
        <v>304</v>
      </c>
      <c r="C99" s="121">
        <v>166</v>
      </c>
      <c r="D99" s="168" t="s">
        <v>2</v>
      </c>
      <c r="E99" s="169">
        <v>1</v>
      </c>
      <c r="F99" s="170">
        <v>60</v>
      </c>
      <c r="G99" s="171" t="s">
        <v>148</v>
      </c>
      <c r="H99" s="170" t="s">
        <v>290</v>
      </c>
      <c r="I99" s="172">
        <v>9.1999999999999993</v>
      </c>
      <c r="J99" s="173" t="s">
        <v>27</v>
      </c>
      <c r="K99" s="174">
        <v>0.27</v>
      </c>
      <c r="L99" s="173">
        <f>N99-N99/100*40</f>
        <v>8856</v>
      </c>
      <c r="M99" s="175">
        <f>N99-N99/100*35</f>
        <v>9594</v>
      </c>
      <c r="N99" s="176">
        <v>14760</v>
      </c>
      <c r="O99" s="177">
        <f>S99*L99</f>
        <v>0</v>
      </c>
      <c r="P99" s="177">
        <f>S99*M99</f>
        <v>0</v>
      </c>
      <c r="Q99" s="177">
        <f>S99*N99</f>
        <v>0</v>
      </c>
      <c r="R99" s="178"/>
      <c r="S99" s="179"/>
      <c r="T99" s="87" t="s">
        <v>110</v>
      </c>
    </row>
    <row r="100" spans="1:20" s="66" customFormat="1" ht="11.45" customHeight="1" thickBot="1" x14ac:dyDescent="0.25">
      <c r="A100" s="166" t="s">
        <v>298</v>
      </c>
      <c r="B100" s="167" t="s">
        <v>305</v>
      </c>
      <c r="C100" s="121">
        <v>216</v>
      </c>
      <c r="D100" s="168" t="s">
        <v>2</v>
      </c>
      <c r="E100" s="169">
        <v>1</v>
      </c>
      <c r="F100" s="170">
        <v>60</v>
      </c>
      <c r="G100" s="171" t="s">
        <v>148</v>
      </c>
      <c r="H100" s="170" t="s">
        <v>290</v>
      </c>
      <c r="I100" s="172">
        <v>9</v>
      </c>
      <c r="J100" s="173" t="s">
        <v>27</v>
      </c>
      <c r="K100" s="174">
        <v>0.27</v>
      </c>
      <c r="L100" s="173">
        <f t="shared" ref="L100:L103" si="91">N100-N100/100*40</f>
        <v>8568</v>
      </c>
      <c r="M100" s="175">
        <f t="shared" ref="M100:M103" si="92">N100-N100/100*35</f>
        <v>9282</v>
      </c>
      <c r="N100" s="176">
        <v>14280</v>
      </c>
      <c r="O100" s="177">
        <f t="shared" ref="O100:O103" si="93">S100*L100</f>
        <v>0</v>
      </c>
      <c r="P100" s="177">
        <f t="shared" ref="P100:P103" si="94">S100*M100</f>
        <v>0</v>
      </c>
      <c r="Q100" s="177">
        <f t="shared" ref="Q100:Q103" si="95">S100*N100</f>
        <v>0</v>
      </c>
      <c r="R100" s="178"/>
      <c r="S100" s="179"/>
      <c r="T100" s="87" t="s">
        <v>110</v>
      </c>
    </row>
    <row r="101" spans="1:20" s="66" customFormat="1" ht="11.45" customHeight="1" thickBot="1" x14ac:dyDescent="0.25">
      <c r="A101" s="166" t="s">
        <v>299</v>
      </c>
      <c r="B101" s="167" t="s">
        <v>306</v>
      </c>
      <c r="C101" s="121">
        <v>219</v>
      </c>
      <c r="D101" s="168" t="s">
        <v>2</v>
      </c>
      <c r="E101" s="169">
        <v>1</v>
      </c>
      <c r="F101" s="170">
        <v>60</v>
      </c>
      <c r="G101" s="171" t="s">
        <v>148</v>
      </c>
      <c r="H101" s="170" t="s">
        <v>290</v>
      </c>
      <c r="I101" s="172">
        <v>9.5</v>
      </c>
      <c r="J101" s="173" t="s">
        <v>27</v>
      </c>
      <c r="K101" s="174">
        <v>0.28499999999999998</v>
      </c>
      <c r="L101" s="173">
        <f t="shared" si="91"/>
        <v>15408</v>
      </c>
      <c r="M101" s="175">
        <f t="shared" si="92"/>
        <v>16692</v>
      </c>
      <c r="N101" s="176">
        <v>25680</v>
      </c>
      <c r="O101" s="177">
        <f t="shared" si="93"/>
        <v>0</v>
      </c>
      <c r="P101" s="177">
        <f t="shared" si="94"/>
        <v>0</v>
      </c>
      <c r="Q101" s="177">
        <f t="shared" si="95"/>
        <v>0</v>
      </c>
      <c r="R101" s="178"/>
      <c r="S101" s="179"/>
      <c r="T101" s="87" t="s">
        <v>110</v>
      </c>
    </row>
    <row r="102" spans="1:20" s="66" customFormat="1" ht="11.45" customHeight="1" thickBot="1" x14ac:dyDescent="0.25">
      <c r="A102" s="166" t="s">
        <v>300</v>
      </c>
      <c r="B102" s="167" t="s">
        <v>307</v>
      </c>
      <c r="C102" s="121">
        <v>0</v>
      </c>
      <c r="D102" s="168" t="s">
        <v>2</v>
      </c>
      <c r="E102" s="169">
        <v>110</v>
      </c>
      <c r="F102" s="170">
        <v>61</v>
      </c>
      <c r="G102" s="171" t="s">
        <v>148</v>
      </c>
      <c r="H102" s="170" t="s">
        <v>290</v>
      </c>
      <c r="I102" s="172">
        <v>7.8</v>
      </c>
      <c r="J102" s="173" t="s">
        <v>27</v>
      </c>
      <c r="K102" s="174">
        <v>0.28499999999999998</v>
      </c>
      <c r="L102" s="173">
        <f t="shared" si="91"/>
        <v>5616</v>
      </c>
      <c r="M102" s="175">
        <f t="shared" si="92"/>
        <v>6084</v>
      </c>
      <c r="N102" s="176">
        <v>9360</v>
      </c>
      <c r="O102" s="177">
        <f t="shared" si="93"/>
        <v>0</v>
      </c>
      <c r="P102" s="177">
        <f t="shared" si="94"/>
        <v>0</v>
      </c>
      <c r="Q102" s="177">
        <f t="shared" si="95"/>
        <v>0</v>
      </c>
      <c r="R102" s="178"/>
      <c r="S102" s="179"/>
      <c r="T102" s="87" t="s">
        <v>110</v>
      </c>
    </row>
    <row r="103" spans="1:20" s="66" customFormat="1" ht="11.45" customHeight="1" thickBot="1" x14ac:dyDescent="0.25">
      <c r="A103" s="166" t="s">
        <v>301</v>
      </c>
      <c r="B103" s="167" t="s">
        <v>308</v>
      </c>
      <c r="C103" s="121">
        <v>21</v>
      </c>
      <c r="D103" s="168" t="s">
        <v>2</v>
      </c>
      <c r="E103" s="169">
        <v>1</v>
      </c>
      <c r="F103" s="170">
        <v>60</v>
      </c>
      <c r="G103" s="171" t="s">
        <v>148</v>
      </c>
      <c r="H103" s="170" t="s">
        <v>309</v>
      </c>
      <c r="I103" s="172">
        <v>9.5</v>
      </c>
      <c r="J103" s="173" t="s">
        <v>27</v>
      </c>
      <c r="K103" s="174">
        <v>0.26500000000000001</v>
      </c>
      <c r="L103" s="173">
        <f t="shared" si="91"/>
        <v>5040</v>
      </c>
      <c r="M103" s="175">
        <f t="shared" si="92"/>
        <v>5460</v>
      </c>
      <c r="N103" s="176">
        <v>8400</v>
      </c>
      <c r="O103" s="177">
        <f t="shared" si="93"/>
        <v>0</v>
      </c>
      <c r="P103" s="177">
        <f t="shared" si="94"/>
        <v>0</v>
      </c>
      <c r="Q103" s="177">
        <f t="shared" si="95"/>
        <v>0</v>
      </c>
      <c r="R103" s="178"/>
      <c r="S103" s="179"/>
      <c r="T103" s="87" t="s">
        <v>110</v>
      </c>
    </row>
    <row r="104" spans="1:20" ht="11.45" customHeight="1" thickBot="1" x14ac:dyDescent="0.25">
      <c r="A104" s="191" t="s">
        <v>311</v>
      </c>
      <c r="B104" s="192" t="s">
        <v>312</v>
      </c>
      <c r="C104" s="193">
        <v>713</v>
      </c>
      <c r="O104" s="11">
        <f>SUM(O6:O103)</f>
        <v>0</v>
      </c>
      <c r="P104" s="11">
        <f>SUM(P6:P103)</f>
        <v>0</v>
      </c>
      <c r="Q104" s="11">
        <f>SUM(Q6:Q103)</f>
        <v>0</v>
      </c>
    </row>
    <row r="105" spans="1:20" ht="11.45" customHeight="1" thickBot="1" x14ac:dyDescent="0.25">
      <c r="A105" s="194" t="s">
        <v>313</v>
      </c>
      <c r="B105" s="192" t="s">
        <v>314</v>
      </c>
      <c r="C105" s="193">
        <v>812</v>
      </c>
    </row>
    <row r="106" spans="1:20" ht="11.45" customHeight="1" thickBot="1" x14ac:dyDescent="0.25">
      <c r="A106" s="191" t="s">
        <v>315</v>
      </c>
      <c r="B106" s="192" t="s">
        <v>316</v>
      </c>
      <c r="C106" s="193">
        <v>1159</v>
      </c>
    </row>
    <row r="107" spans="1:20" ht="11.45" customHeight="1" thickBot="1" x14ac:dyDescent="0.25">
      <c r="A107" s="191" t="s">
        <v>317</v>
      </c>
      <c r="B107" s="192" t="s">
        <v>318</v>
      </c>
      <c r="C107" s="193">
        <v>1212</v>
      </c>
    </row>
    <row r="108" spans="1:20" ht="11.45" customHeight="1" x14ac:dyDescent="0.2">
      <c r="J108" s="26" t="s">
        <v>254</v>
      </c>
    </row>
  </sheetData>
  <autoFilter ref="A3:T104" xr:uid="{00000000-0009-0000-0000-000000000000}"/>
  <mergeCells count="3">
    <mergeCell ref="O1:Q1"/>
    <mergeCell ref="L2:N2"/>
    <mergeCell ref="A2:K2"/>
  </mergeCells>
  <conditionalFormatting sqref="R3">
    <cfRule type="cellIs" dxfId="5" priority="21" operator="equal">
      <formula>"Недостаточно товара"</formula>
    </cfRule>
  </conditionalFormatting>
  <conditionalFormatting sqref="A57">
    <cfRule type="duplicateValues" dxfId="4" priority="16"/>
  </conditionalFormatting>
  <conditionalFormatting sqref="A58">
    <cfRule type="duplicateValues" dxfId="3" priority="15"/>
  </conditionalFormatting>
  <conditionalFormatting sqref="A59">
    <cfRule type="duplicateValues" dxfId="2" priority="25"/>
  </conditionalFormatting>
  <conditionalFormatting sqref="A60:A62">
    <cfRule type="duplicateValues" dxfId="1" priority="67"/>
  </conditionalFormatting>
  <conditionalFormatting sqref="A63:A79">
    <cfRule type="duplicateValues" dxfId="0" priority="75"/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v.fedin</dc:creator>
  <cp:lastModifiedBy>Кудрявцев Павел Николаевич</cp:lastModifiedBy>
  <dcterms:created xsi:type="dcterms:W3CDTF">2023-07-06T10:15:49Z</dcterms:created>
  <dcterms:modified xsi:type="dcterms:W3CDTF">2026-07-02T09:31:24Z</dcterms:modified>
</cp:coreProperties>
</file>